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Tabelle1" sheetId="1" r:id="rId1"/>
    <sheet name="Tabelle2" sheetId="2" r:id="rId2"/>
    <sheet name="Tabelle3" sheetId="3" r:id="rId3"/>
  </sheets>
  <definedNames>
    <definedName name="_xlnm.Print_Area" localSheetId="0">Tabelle1!$A$1:$N$84</definedName>
  </definedNames>
  <calcPr calcId="145621"/>
</workbook>
</file>

<file path=xl/calcChain.xml><?xml version="1.0" encoding="utf-8"?>
<calcChain xmlns="http://schemas.openxmlformats.org/spreadsheetml/2006/main">
  <c r="G84" i="1" l="1"/>
  <c r="G83" i="1"/>
  <c r="G82" i="1"/>
  <c r="G81" i="1"/>
  <c r="G80" i="1"/>
  <c r="G70" i="1"/>
  <c r="G69" i="1"/>
  <c r="G68" i="1"/>
  <c r="G67" i="1"/>
  <c r="G66" i="1"/>
  <c r="G54" i="1"/>
  <c r="G53" i="1"/>
  <c r="G52" i="1"/>
  <c r="G51" i="1"/>
  <c r="G50" i="1"/>
  <c r="G38" i="1"/>
  <c r="G37" i="1"/>
  <c r="G36" i="1"/>
  <c r="G35" i="1"/>
  <c r="G33" i="1"/>
  <c r="G34" i="1"/>
  <c r="M73" i="1" l="1"/>
  <c r="M79" i="1" s="1"/>
  <c r="L73" i="1"/>
  <c r="K73" i="1"/>
  <c r="J73" i="1"/>
  <c r="I73" i="1"/>
  <c r="H73" i="1"/>
  <c r="F73" i="1"/>
  <c r="E73" i="1"/>
  <c r="D73" i="1"/>
  <c r="D79" i="1" s="1"/>
  <c r="C73" i="1"/>
  <c r="G79" i="1"/>
  <c r="F79" i="1"/>
  <c r="K79" i="1"/>
  <c r="C79" i="1"/>
  <c r="M57" i="1"/>
  <c r="L57" i="1"/>
  <c r="K57" i="1"/>
  <c r="J57" i="1"/>
  <c r="I57" i="1"/>
  <c r="H57" i="1"/>
  <c r="F57" i="1"/>
  <c r="F65" i="1" s="1"/>
  <c r="E57" i="1"/>
  <c r="D57" i="1"/>
  <c r="C57" i="1"/>
  <c r="M65" i="1"/>
  <c r="I65" i="1"/>
  <c r="G65" i="1"/>
  <c r="L65" i="1"/>
  <c r="K65" i="1"/>
  <c r="D65" i="1"/>
  <c r="M41" i="1"/>
  <c r="L41" i="1"/>
  <c r="K41" i="1"/>
  <c r="J41" i="1"/>
  <c r="I41" i="1"/>
  <c r="H41" i="1"/>
  <c r="F41" i="1"/>
  <c r="E41" i="1"/>
  <c r="D41" i="1"/>
  <c r="C41" i="1"/>
  <c r="M49" i="1"/>
  <c r="I49" i="1"/>
  <c r="G49" i="1"/>
  <c r="L49" i="1"/>
  <c r="D49" i="1"/>
  <c r="M26" i="1"/>
  <c r="L26" i="1"/>
  <c r="L33" i="1" s="1"/>
  <c r="K26" i="1"/>
  <c r="J26" i="1"/>
  <c r="I26" i="1"/>
  <c r="H26" i="1"/>
  <c r="F26" i="1"/>
  <c r="E26" i="1"/>
  <c r="D26" i="1"/>
  <c r="C26" i="1"/>
  <c r="H33" i="1" l="1"/>
  <c r="H35" i="1"/>
  <c r="H38" i="1"/>
  <c r="H34" i="1"/>
  <c r="H37" i="1"/>
  <c r="H36" i="1"/>
  <c r="F54" i="1"/>
  <c r="F50" i="1"/>
  <c r="F52" i="1"/>
  <c r="F51" i="1"/>
  <c r="F53" i="1"/>
  <c r="E65" i="1"/>
  <c r="E68" i="1"/>
  <c r="E66" i="1"/>
  <c r="E69" i="1"/>
  <c r="E70" i="1"/>
  <c r="E67" i="1"/>
  <c r="I81" i="1"/>
  <c r="I84" i="1"/>
  <c r="I82" i="1"/>
  <c r="I83" i="1"/>
  <c r="I80" i="1"/>
  <c r="D38" i="1"/>
  <c r="D34" i="1"/>
  <c r="D37" i="1"/>
  <c r="D36" i="1"/>
  <c r="D35" i="1"/>
  <c r="M33" i="1"/>
  <c r="M38" i="1"/>
  <c r="M34" i="1"/>
  <c r="M37" i="1"/>
  <c r="M36" i="1"/>
  <c r="M35" i="1"/>
  <c r="C49" i="1"/>
  <c r="C51" i="1"/>
  <c r="C53" i="1"/>
  <c r="C52" i="1"/>
  <c r="C50" i="1"/>
  <c r="C54" i="1"/>
  <c r="L52" i="1"/>
  <c r="L50" i="1"/>
  <c r="L53" i="1"/>
  <c r="L54" i="1"/>
  <c r="L51" i="1"/>
  <c r="K70" i="1"/>
  <c r="K66" i="1"/>
  <c r="K67" i="1"/>
  <c r="K68" i="1"/>
  <c r="K69" i="1"/>
  <c r="E79" i="1"/>
  <c r="E81" i="1"/>
  <c r="E83" i="1"/>
  <c r="E80" i="1"/>
  <c r="E82" i="1"/>
  <c r="E84" i="1"/>
  <c r="J79" i="1"/>
  <c r="J82" i="1"/>
  <c r="J80" i="1"/>
  <c r="J83" i="1"/>
  <c r="J84" i="1"/>
  <c r="J81" i="1"/>
  <c r="E33" i="1"/>
  <c r="E37" i="1"/>
  <c r="E35" i="1"/>
  <c r="E36" i="1"/>
  <c r="E38" i="1"/>
  <c r="E34" i="1"/>
  <c r="J33" i="1"/>
  <c r="J37" i="1"/>
  <c r="J36" i="1"/>
  <c r="J35" i="1"/>
  <c r="J38" i="1"/>
  <c r="J34" i="1"/>
  <c r="D52" i="1"/>
  <c r="D50" i="1"/>
  <c r="D53" i="1"/>
  <c r="D54" i="1"/>
  <c r="D51" i="1"/>
  <c r="I53" i="1"/>
  <c r="I51" i="1"/>
  <c r="I54" i="1"/>
  <c r="I50" i="1"/>
  <c r="I52" i="1"/>
  <c r="M53" i="1"/>
  <c r="M54" i="1"/>
  <c r="M50" i="1"/>
  <c r="M51" i="1"/>
  <c r="M52" i="1"/>
  <c r="C65" i="1"/>
  <c r="C70" i="1"/>
  <c r="C66" i="1"/>
  <c r="C67" i="1"/>
  <c r="C68" i="1"/>
  <c r="C69" i="1"/>
  <c r="H65" i="1"/>
  <c r="H67" i="1"/>
  <c r="H68" i="1"/>
  <c r="H69" i="1"/>
  <c r="H70" i="1"/>
  <c r="H66" i="1"/>
  <c r="L67" i="1"/>
  <c r="L69" i="1"/>
  <c r="L68" i="1"/>
  <c r="L66" i="1"/>
  <c r="L70" i="1"/>
  <c r="F82" i="1"/>
  <c r="F84" i="1"/>
  <c r="F81" i="1"/>
  <c r="F83" i="1"/>
  <c r="F80" i="1"/>
  <c r="K83" i="1"/>
  <c r="K81" i="1"/>
  <c r="K84" i="1"/>
  <c r="K80" i="1"/>
  <c r="K82" i="1"/>
  <c r="C33" i="1"/>
  <c r="C35" i="1"/>
  <c r="C37" i="1"/>
  <c r="C38" i="1"/>
  <c r="C34" i="1"/>
  <c r="C36" i="1"/>
  <c r="L35" i="1"/>
  <c r="L37" i="1"/>
  <c r="L38" i="1"/>
  <c r="L34" i="1"/>
  <c r="L36" i="1"/>
  <c r="K51" i="1"/>
  <c r="K53" i="1"/>
  <c r="K52" i="1"/>
  <c r="K54" i="1"/>
  <c r="K50" i="1"/>
  <c r="J65" i="1"/>
  <c r="J69" i="1"/>
  <c r="J70" i="1"/>
  <c r="J66" i="1"/>
  <c r="J67" i="1"/>
  <c r="J68" i="1"/>
  <c r="D84" i="1"/>
  <c r="D80" i="1"/>
  <c r="D81" i="1"/>
  <c r="D82" i="1"/>
  <c r="D83" i="1"/>
  <c r="M81" i="1"/>
  <c r="M82" i="1"/>
  <c r="M83" i="1"/>
  <c r="M84" i="1"/>
  <c r="M80" i="1"/>
  <c r="D33" i="1"/>
  <c r="I38" i="1"/>
  <c r="I34" i="1"/>
  <c r="I36" i="1"/>
  <c r="I37" i="1"/>
  <c r="I35" i="1"/>
  <c r="H49" i="1"/>
  <c r="H52" i="1"/>
  <c r="H54" i="1"/>
  <c r="H53" i="1"/>
  <c r="H50" i="1"/>
  <c r="H51" i="1"/>
  <c r="F69" i="1"/>
  <c r="F70" i="1"/>
  <c r="F66" i="1"/>
  <c r="F67" i="1"/>
  <c r="F68" i="1"/>
  <c r="I79" i="1"/>
  <c r="I33" i="1"/>
  <c r="F33" i="1"/>
  <c r="F36" i="1"/>
  <c r="F38" i="1"/>
  <c r="F35" i="1"/>
  <c r="F34" i="1"/>
  <c r="F37" i="1"/>
  <c r="K33" i="1"/>
  <c r="K36" i="1"/>
  <c r="K34" i="1"/>
  <c r="K35" i="1"/>
  <c r="K38" i="1"/>
  <c r="K37" i="1"/>
  <c r="F49" i="1"/>
  <c r="K49" i="1"/>
  <c r="E49" i="1"/>
  <c r="E53" i="1"/>
  <c r="E54" i="1"/>
  <c r="E50" i="1"/>
  <c r="E51" i="1"/>
  <c r="E52" i="1"/>
  <c r="J49" i="1"/>
  <c r="J54" i="1"/>
  <c r="J50" i="1"/>
  <c r="J51" i="1"/>
  <c r="J52" i="1"/>
  <c r="J53" i="1"/>
  <c r="D67" i="1"/>
  <c r="D69" i="1"/>
  <c r="D68" i="1"/>
  <c r="D70" i="1"/>
  <c r="D66" i="1"/>
  <c r="I68" i="1"/>
  <c r="I70" i="1"/>
  <c r="I69" i="1"/>
  <c r="I66" i="1"/>
  <c r="I67" i="1"/>
  <c r="M68" i="1"/>
  <c r="M70" i="1"/>
  <c r="M66" i="1"/>
  <c r="M69" i="1"/>
  <c r="M67" i="1"/>
  <c r="C83" i="1"/>
  <c r="C81" i="1"/>
  <c r="C84" i="1"/>
  <c r="C80" i="1"/>
  <c r="C82" i="1"/>
  <c r="H79" i="1"/>
  <c r="H84" i="1"/>
  <c r="H80" i="1"/>
  <c r="H82" i="1"/>
  <c r="H81" i="1"/>
  <c r="H83" i="1"/>
  <c r="L79" i="1"/>
  <c r="L84" i="1"/>
  <c r="L80" i="1"/>
  <c r="L81" i="1"/>
  <c r="L82" i="1"/>
  <c r="L83" i="1"/>
  <c r="G19" i="1"/>
  <c r="G20" i="1"/>
  <c r="G21" i="1"/>
  <c r="G22" i="1"/>
  <c r="G23" i="1"/>
  <c r="G18" i="1"/>
  <c r="M11" i="1"/>
  <c r="L11" i="1"/>
  <c r="K11" i="1"/>
  <c r="J11" i="1"/>
  <c r="I11" i="1"/>
  <c r="H11" i="1"/>
  <c r="J18" i="1" l="1"/>
  <c r="H22" i="1"/>
  <c r="L19" i="1"/>
  <c r="I18" i="1"/>
  <c r="M18" i="1"/>
  <c r="H19" i="1"/>
  <c r="J20" i="1"/>
  <c r="J23" i="1"/>
  <c r="J19" i="1"/>
  <c r="K19" i="1"/>
  <c r="I23" i="1"/>
  <c r="I21" i="1"/>
  <c r="M21" i="1"/>
  <c r="L20" i="1"/>
  <c r="I19" i="1"/>
  <c r="M23" i="1"/>
  <c r="L22" i="1"/>
  <c r="J21" i="1"/>
  <c r="H20" i="1"/>
  <c r="K18" i="1"/>
  <c r="K22" i="1"/>
  <c r="K20" i="1"/>
  <c r="M19" i="1"/>
  <c r="L18" i="1"/>
  <c r="H18" i="1"/>
  <c r="K23" i="1"/>
  <c r="M22" i="1"/>
  <c r="I22" i="1"/>
  <c r="K21" i="1"/>
  <c r="M20" i="1"/>
  <c r="I20" i="1"/>
  <c r="L23" i="1"/>
  <c r="H23" i="1"/>
  <c r="J22" i="1"/>
  <c r="L21" i="1"/>
  <c r="H21" i="1"/>
  <c r="D11" i="1"/>
  <c r="C11" i="1"/>
  <c r="F11" i="1"/>
  <c r="E11" i="1"/>
  <c r="C21" i="1" l="1"/>
  <c r="C18" i="1"/>
  <c r="C23" i="1"/>
  <c r="C22" i="1"/>
  <c r="C20" i="1"/>
  <c r="C19" i="1"/>
  <c r="D19" i="1"/>
  <c r="D21" i="1"/>
  <c r="D23" i="1"/>
  <c r="D18" i="1"/>
  <c r="D20" i="1"/>
  <c r="D22" i="1"/>
  <c r="E18" i="1"/>
  <c r="E20" i="1"/>
  <c r="E22" i="1"/>
  <c r="E19" i="1"/>
  <c r="E21" i="1"/>
  <c r="E23" i="1"/>
  <c r="F20" i="1"/>
  <c r="F22" i="1"/>
  <c r="F18" i="1"/>
  <c r="F19" i="1"/>
  <c r="F21" i="1"/>
  <c r="F23" i="1"/>
</calcChain>
</file>

<file path=xl/sharedStrings.xml><?xml version="1.0" encoding="utf-8"?>
<sst xmlns="http://schemas.openxmlformats.org/spreadsheetml/2006/main" count="130" uniqueCount="63">
  <si>
    <t>Randdüse</t>
  </si>
  <si>
    <t>l/min</t>
  </si>
  <si>
    <t>Düsengröße</t>
  </si>
  <si>
    <t>Airmix 110 02</t>
  </si>
  <si>
    <t>02</t>
  </si>
  <si>
    <t>Spritzdruck (bar) am Gestänge</t>
  </si>
  <si>
    <t>(nach ISO 10625)</t>
  </si>
  <si>
    <t>m/min (km/h)</t>
  </si>
  <si>
    <t>5 (0,3)</t>
  </si>
  <si>
    <t>10 (0,6)</t>
  </si>
  <si>
    <t>15 (0,9)</t>
  </si>
  <si>
    <t>20 (1,2)</t>
  </si>
  <si>
    <t>30 (1,8)</t>
  </si>
  <si>
    <t>50 (3,0)</t>
  </si>
  <si>
    <t>Wasseraufwand in l/ha</t>
  </si>
  <si>
    <t>IDK 120 02</t>
  </si>
  <si>
    <t>AIXR 110 02</t>
  </si>
  <si>
    <t>CVI Twin 110 02</t>
  </si>
  <si>
    <t>IDKT 120 02</t>
  </si>
  <si>
    <t>keine</t>
  </si>
  <si>
    <t>IDKS 120 02</t>
  </si>
  <si>
    <t>Doppel-flachstrahl</t>
  </si>
  <si>
    <t>Flachstrahl</t>
  </si>
  <si>
    <t>025</t>
  </si>
  <si>
    <t>CVI Twin 110 025</t>
  </si>
  <si>
    <t>IDKT 120 025</t>
  </si>
  <si>
    <t>Airmix 110 025</t>
  </si>
  <si>
    <t>IDK 120 025</t>
  </si>
  <si>
    <t>AIXR 110 025</t>
  </si>
  <si>
    <t>IDKS 120 025</t>
  </si>
  <si>
    <t>AirmixOC 02</t>
  </si>
  <si>
    <t>03</t>
  </si>
  <si>
    <t>CVI Twin 110 03</t>
  </si>
  <si>
    <t>IDKT 120 03</t>
  </si>
  <si>
    <t>IDK N 120 03</t>
  </si>
  <si>
    <t>IDK 120 03</t>
  </si>
  <si>
    <t>Airmix 110 03</t>
  </si>
  <si>
    <t>AIXR 110 03</t>
  </si>
  <si>
    <t>bar*</t>
  </si>
  <si>
    <t>AirmixOC 03</t>
  </si>
  <si>
    <t>IDKS 120 03</t>
  </si>
  <si>
    <t>AirmixOC 025</t>
  </si>
  <si>
    <t>04</t>
  </si>
  <si>
    <t>CVI Twin 110 04</t>
  </si>
  <si>
    <t>IDKT 120 04</t>
  </si>
  <si>
    <t>Airmix 110 04</t>
  </si>
  <si>
    <t>IDK 120 04</t>
  </si>
  <si>
    <t>IDK N 120 04</t>
  </si>
  <si>
    <t>AIXR 110 04</t>
  </si>
  <si>
    <t>IDKS 120 04</t>
  </si>
  <si>
    <t>05</t>
  </si>
  <si>
    <t>IDKT 120 05</t>
  </si>
  <si>
    <t>Airmix 110 05</t>
  </si>
  <si>
    <t>IDK 120 05</t>
  </si>
  <si>
    <t>AIXR 110 05</t>
  </si>
  <si>
    <t>Doppel-flachstrah</t>
  </si>
  <si>
    <t>IDKS 120 05</t>
  </si>
  <si>
    <t>AirmixOC 04</t>
  </si>
  <si>
    <t>*Der angegebene Druck ist ein tabellarischer Wert, da in jedem  Pflanzenschutzgerät Druckverluste auftreten, muss das Gerät vor Inbetriebnahme ausgelitert werden. Gültig nur für ISO 10625 genormte Düsen bei einem Düsenabstand von 50 cm! Für Vollständigkeit und Richtigkeit wird keine Gewähr übernommen</t>
  </si>
  <si>
    <t>Abdriftminderungsklasse</t>
  </si>
  <si>
    <t>50 %</t>
  </si>
  <si>
    <t>75 %</t>
  </si>
  <si>
    <t>90 %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</si>
</sst>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quot;m/min&quot;"/>
  </numFmts>
  <fonts count="2" x14ac:knownFonts="1">
    <font>
      <sz val="11"/>
      <color theme="1"/>
      <name val="Calibri"/>
      <family val="2"/>
      <scheme val="minor"/>
    </font>
    <font>
      <sz val="14"/>
      <color theme="1"/>
      <name val="Arial"/>
      <family val="2"/>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theme="0"/>
        <bgColor indexed="64"/>
      </patternFill>
    </fill>
    <fill>
      <patternFill patternType="solid">
        <fgColor rgb="FFFF00FF"/>
        <bgColor indexed="64"/>
      </patternFill>
    </fill>
    <fill>
      <patternFill patternType="lightGrid">
        <bgColor theme="1" tint="0.499984740745262"/>
      </patternFill>
    </fill>
    <fill>
      <patternFill patternType="solid">
        <fgColor rgb="FF0066FF"/>
        <bgColor indexed="64"/>
      </patternFill>
    </fill>
    <fill>
      <patternFill patternType="solid">
        <fgColor rgb="FFFF0000"/>
        <bgColor indexed="64"/>
      </patternFill>
    </fill>
    <fill>
      <patternFill patternType="solid">
        <fgColor theme="9" tint="-0.49998474074526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
    <xf numFmtId="0" fontId="0" fillId="0" borderId="0"/>
  </cellStyleXfs>
  <cellXfs count="161">
    <xf numFmtId="0" fontId="0" fillId="0" borderId="0" xfId="0"/>
    <xf numFmtId="0" fontId="1" fillId="0" borderId="0" xfId="0" applyFont="1"/>
    <xf numFmtId="164" fontId="1" fillId="0" borderId="0" xfId="0" applyNumberFormat="1" applyFont="1" applyAlignment="1">
      <alignment horizontal="center"/>
    </xf>
    <xf numFmtId="0" fontId="1" fillId="0" borderId="0" xfId="0" applyFont="1" applyAlignment="1">
      <alignment horizontal="center"/>
    </xf>
    <xf numFmtId="0" fontId="1" fillId="0" borderId="3" xfId="0" applyFont="1" applyBorder="1" applyAlignment="1">
      <alignment horizontal="center"/>
    </xf>
    <xf numFmtId="0" fontId="1" fillId="0" borderId="4" xfId="0" applyFont="1" applyBorder="1"/>
    <xf numFmtId="0" fontId="1" fillId="0" borderId="6" xfId="0" applyFont="1" applyBorder="1"/>
    <xf numFmtId="0" fontId="1" fillId="0" borderId="7" xfId="0" applyFont="1" applyBorder="1"/>
    <xf numFmtId="0" fontId="1" fillId="0" borderId="8" xfId="0" applyFont="1" applyBorder="1"/>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xf numFmtId="0" fontId="1" fillId="3" borderId="7" xfId="0" applyFont="1" applyFill="1" applyBorder="1"/>
    <xf numFmtId="0" fontId="1" fillId="3" borderId="8" xfId="0" applyFont="1" applyFill="1" applyBorder="1"/>
    <xf numFmtId="0" fontId="1" fillId="3" borderId="6" xfId="0" quotePrefix="1" applyFont="1" applyFill="1" applyBorder="1" applyAlignment="1">
      <alignment horizontal="left" vertical="center"/>
    </xf>
    <xf numFmtId="0" fontId="1" fillId="3" borderId="7" xfId="0" quotePrefix="1" applyFont="1" applyFill="1" applyBorder="1" applyAlignment="1">
      <alignment horizontal="left" vertical="center"/>
    </xf>
    <xf numFmtId="0" fontId="1" fillId="3" borderId="8" xfId="0" quotePrefix="1" applyFont="1" applyFill="1" applyBorder="1" applyAlignment="1">
      <alignment horizontal="left" vertical="center"/>
    </xf>
    <xf numFmtId="164" fontId="1" fillId="0" borderId="9" xfId="0" applyNumberFormat="1" applyFont="1" applyBorder="1" applyAlignment="1">
      <alignment horizontal="center"/>
    </xf>
    <xf numFmtId="164" fontId="1" fillId="0" borderId="13" xfId="0" applyNumberFormat="1" applyFont="1" applyBorder="1" applyAlignment="1">
      <alignment horizontal="center"/>
    </xf>
    <xf numFmtId="165" fontId="1" fillId="0" borderId="6" xfId="0" quotePrefix="1" applyNumberFormat="1" applyFont="1" applyBorder="1" applyAlignment="1">
      <alignment horizontal="center" vertical="center"/>
    </xf>
    <xf numFmtId="165" fontId="1" fillId="0" borderId="7" xfId="0" quotePrefix="1" applyNumberFormat="1" applyFont="1" applyBorder="1" applyAlignment="1">
      <alignment horizontal="center" vertical="center"/>
    </xf>
    <xf numFmtId="165" fontId="1" fillId="0" borderId="8" xfId="0" quotePrefix="1" applyNumberFormat="1" applyFont="1" applyBorder="1" applyAlignment="1">
      <alignment horizontal="center" vertical="center"/>
    </xf>
    <xf numFmtId="0" fontId="1" fillId="3" borderId="8" xfId="0" quotePrefix="1" applyFont="1" applyFill="1" applyBorder="1" applyAlignment="1">
      <alignment vertical="center"/>
    </xf>
    <xf numFmtId="164" fontId="1" fillId="0" borderId="17" xfId="0" applyNumberFormat="1" applyFont="1" applyBorder="1" applyAlignment="1">
      <alignment horizontal="center"/>
    </xf>
    <xf numFmtId="0" fontId="1" fillId="0" borderId="6" xfId="0" applyFont="1" applyBorder="1" applyAlignment="1">
      <alignment horizontal="center"/>
    </xf>
    <xf numFmtId="0" fontId="1" fillId="7" borderId="6" xfId="0" applyFont="1" applyFill="1" applyBorder="1"/>
    <xf numFmtId="0" fontId="1" fillId="7" borderId="7" xfId="0" applyFont="1" applyFill="1" applyBorder="1"/>
    <xf numFmtId="0" fontId="1" fillId="7" borderId="6" xfId="0" quotePrefix="1" applyFont="1" applyFill="1" applyBorder="1" applyAlignment="1">
      <alignment horizontal="left" vertical="center"/>
    </xf>
    <xf numFmtId="0" fontId="1" fillId="7" borderId="7" xfId="0" quotePrefix="1" applyFont="1" applyFill="1" applyBorder="1" applyAlignment="1">
      <alignment horizontal="left" vertical="center"/>
    </xf>
    <xf numFmtId="0" fontId="1" fillId="7" borderId="8" xfId="0" quotePrefix="1" applyFont="1" applyFill="1" applyBorder="1" applyAlignment="1">
      <alignment horizontal="left" vertical="center"/>
    </xf>
    <xf numFmtId="0" fontId="1" fillId="7" borderId="8" xfId="0" quotePrefix="1" applyFont="1" applyFill="1" applyBorder="1" applyAlignment="1">
      <alignment vertical="center"/>
    </xf>
    <xf numFmtId="0" fontId="1" fillId="7" borderId="8" xfId="0" applyFont="1" applyFill="1" applyBorder="1"/>
    <xf numFmtId="1" fontId="1" fillId="5" borderId="1" xfId="0" applyNumberFormat="1" applyFont="1" applyFill="1" applyBorder="1" applyAlignment="1">
      <alignment horizontal="center" vertical="center"/>
    </xf>
    <xf numFmtId="1" fontId="1" fillId="4" borderId="21" xfId="0" applyNumberFormat="1" applyFont="1" applyFill="1" applyBorder="1" applyAlignment="1">
      <alignment horizontal="center"/>
    </xf>
    <xf numFmtId="0" fontId="1" fillId="0" borderId="8" xfId="0" applyFont="1" applyBorder="1" applyAlignment="1">
      <alignment horizontal="center"/>
    </xf>
    <xf numFmtId="1" fontId="1" fillId="6" borderId="9" xfId="0" applyNumberFormat="1" applyFont="1" applyFill="1" applyBorder="1" applyAlignment="1"/>
    <xf numFmtId="1" fontId="1" fillId="6" borderId="15" xfId="0" applyNumberFormat="1" applyFont="1" applyFill="1" applyBorder="1" applyAlignment="1"/>
    <xf numFmtId="1" fontId="1" fillId="6" borderId="10" xfId="0" applyNumberFormat="1" applyFont="1" applyFill="1" applyBorder="1" applyAlignment="1"/>
    <xf numFmtId="1" fontId="1" fillId="6" borderId="16" xfId="0" applyNumberFormat="1" applyFont="1" applyFill="1" applyBorder="1" applyAlignment="1"/>
    <xf numFmtId="1" fontId="1" fillId="8" borderId="1" xfId="0" applyNumberFormat="1" applyFont="1" applyFill="1" applyBorder="1" applyAlignment="1">
      <alignment horizontal="center"/>
    </xf>
    <xf numFmtId="0" fontId="1" fillId="9" borderId="6" xfId="0" applyFont="1" applyFill="1" applyBorder="1"/>
    <xf numFmtId="0" fontId="1" fillId="9" borderId="7" xfId="0" applyFont="1" applyFill="1" applyBorder="1"/>
    <xf numFmtId="0" fontId="1" fillId="9" borderId="6" xfId="0" quotePrefix="1" applyFont="1" applyFill="1" applyBorder="1" applyAlignment="1">
      <alignment horizontal="left" vertical="center"/>
    </xf>
    <xf numFmtId="0" fontId="1" fillId="9" borderId="7" xfId="0" quotePrefix="1" applyFont="1" applyFill="1" applyBorder="1" applyAlignment="1">
      <alignment horizontal="left" vertical="center"/>
    </xf>
    <xf numFmtId="0" fontId="1" fillId="9" borderId="8" xfId="0" quotePrefix="1" applyFont="1" applyFill="1" applyBorder="1" applyAlignment="1">
      <alignment horizontal="left" vertical="center"/>
    </xf>
    <xf numFmtId="0" fontId="1" fillId="9" borderId="8" xfId="0" quotePrefix="1" applyFont="1" applyFill="1" applyBorder="1" applyAlignment="1">
      <alignment vertical="center"/>
    </xf>
    <xf numFmtId="0" fontId="1" fillId="9" borderId="8" xfId="0" applyFont="1" applyFill="1" applyBorder="1"/>
    <xf numFmtId="1" fontId="1" fillId="8" borderId="10" xfId="0" applyNumberFormat="1" applyFont="1" applyFill="1" applyBorder="1" applyAlignment="1">
      <alignment horizontal="center"/>
    </xf>
    <xf numFmtId="0" fontId="1" fillId="0" borderId="11" xfId="0" applyFont="1" applyBorder="1" applyAlignment="1">
      <alignment horizontal="center" vertical="center"/>
    </xf>
    <xf numFmtId="1" fontId="1" fillId="0" borderId="22" xfId="0" applyNumberFormat="1" applyFont="1" applyBorder="1" applyAlignment="1"/>
    <xf numFmtId="1" fontId="1" fillId="0" borderId="20" xfId="0" applyNumberFormat="1" applyFont="1" applyBorder="1" applyAlignment="1"/>
    <xf numFmtId="1" fontId="1" fillId="4" borderId="19" xfId="0" applyNumberFormat="1" applyFont="1" applyFill="1" applyBorder="1" applyAlignment="1">
      <alignment horizontal="center" vertical="center"/>
    </xf>
    <xf numFmtId="1" fontId="1" fillId="6" borderId="19" xfId="0" applyNumberFormat="1" applyFont="1" applyFill="1" applyBorder="1" applyAlignment="1"/>
    <xf numFmtId="1" fontId="1" fillId="6" borderId="22" xfId="0" applyNumberFormat="1" applyFont="1" applyFill="1" applyBorder="1" applyAlignment="1"/>
    <xf numFmtId="1" fontId="1" fillId="6" borderId="20" xfId="0" applyNumberFormat="1" applyFont="1" applyFill="1" applyBorder="1" applyAlignment="1"/>
    <xf numFmtId="1" fontId="1" fillId="6" borderId="22" xfId="0" applyNumberFormat="1" applyFont="1" applyFill="1" applyBorder="1" applyAlignment="1">
      <alignment horizontal="center" vertical="center"/>
    </xf>
    <xf numFmtId="1" fontId="1" fillId="6" borderId="19" xfId="0" applyNumberFormat="1" applyFont="1" applyFill="1" applyBorder="1" applyAlignment="1">
      <alignment horizontal="center" vertical="center"/>
    </xf>
    <xf numFmtId="1" fontId="1" fillId="6" borderId="20" xfId="0" applyNumberFormat="1" applyFont="1" applyFill="1" applyBorder="1" applyAlignment="1">
      <alignment horizontal="center" vertical="center"/>
    </xf>
    <xf numFmtId="1" fontId="1" fillId="0" borderId="6" xfId="0" applyNumberFormat="1" applyFont="1" applyBorder="1" applyAlignment="1">
      <alignment horizontal="center" vertical="center"/>
    </xf>
    <xf numFmtId="1" fontId="1" fillId="0" borderId="13" xfId="0" applyNumberFormat="1" applyFont="1" applyBorder="1" applyAlignment="1">
      <alignment horizontal="center" vertical="center"/>
    </xf>
    <xf numFmtId="1" fontId="1" fillId="0" borderId="7" xfId="0" applyNumberFormat="1" applyFont="1" applyBorder="1" applyAlignment="1">
      <alignment horizontal="center" vertical="center"/>
    </xf>
    <xf numFmtId="1" fontId="1" fillId="0" borderId="2" xfId="0" applyNumberFormat="1" applyFont="1" applyBorder="1" applyAlignment="1">
      <alignment horizontal="center" vertical="center"/>
    </xf>
    <xf numFmtId="1" fontId="1" fillId="0" borderId="8"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1" fillId="4" borderId="1" xfId="0" applyNumberFormat="1" applyFont="1" applyFill="1" applyBorder="1" applyAlignment="1">
      <alignment horizontal="center"/>
    </xf>
    <xf numFmtId="0" fontId="1" fillId="10" borderId="6" xfId="0" applyFont="1" applyFill="1" applyBorder="1"/>
    <xf numFmtId="0" fontId="1" fillId="10" borderId="7" xfId="0" applyFont="1" applyFill="1" applyBorder="1"/>
    <xf numFmtId="0" fontId="1" fillId="10" borderId="6" xfId="0" quotePrefix="1" applyFont="1" applyFill="1" applyBorder="1" applyAlignment="1">
      <alignment horizontal="left" vertical="center"/>
    </xf>
    <xf numFmtId="0" fontId="1" fillId="10" borderId="7" xfId="0" quotePrefix="1" applyFont="1" applyFill="1" applyBorder="1" applyAlignment="1">
      <alignment horizontal="left" vertical="center"/>
    </xf>
    <xf numFmtId="0" fontId="1" fillId="10" borderId="8" xfId="0" quotePrefix="1" applyFont="1" applyFill="1" applyBorder="1" applyAlignment="1">
      <alignment horizontal="left" vertical="center"/>
    </xf>
    <xf numFmtId="0" fontId="1" fillId="10" borderId="8" xfId="0" quotePrefix="1" applyFont="1" applyFill="1" applyBorder="1" applyAlignment="1">
      <alignment vertical="center"/>
    </xf>
    <xf numFmtId="0" fontId="1" fillId="10" borderId="8" xfId="0" applyFont="1" applyFill="1" applyBorder="1"/>
    <xf numFmtId="1" fontId="1" fillId="2" borderId="1" xfId="0" applyNumberFormat="1" applyFont="1" applyFill="1" applyBorder="1" applyAlignment="1">
      <alignment horizontal="center" vertical="center"/>
    </xf>
    <xf numFmtId="1" fontId="1" fillId="4" borderId="1"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0" fontId="1" fillId="0" borderId="12" xfId="0" applyFont="1" applyBorder="1"/>
    <xf numFmtId="1" fontId="1" fillId="6" borderId="10" xfId="0" applyNumberFormat="1" applyFont="1" applyFill="1" applyBorder="1" applyAlignment="1">
      <alignment horizontal="center" vertical="center"/>
    </xf>
    <xf numFmtId="1" fontId="1" fillId="6" borderId="16" xfId="0" applyNumberFormat="1" applyFont="1" applyFill="1" applyBorder="1" applyAlignment="1">
      <alignment horizontal="center" vertical="center"/>
    </xf>
    <xf numFmtId="1" fontId="1" fillId="6" borderId="14" xfId="0" applyNumberFormat="1" applyFont="1" applyFill="1" applyBorder="1" applyAlignment="1">
      <alignment horizontal="center" vertical="center"/>
    </xf>
    <xf numFmtId="1" fontId="1" fillId="0" borderId="22" xfId="0" applyNumberFormat="1" applyFont="1" applyBorder="1" applyAlignment="1">
      <alignment horizontal="center" vertical="center"/>
    </xf>
    <xf numFmtId="0" fontId="1" fillId="11" borderId="7" xfId="0" applyFont="1" applyFill="1" applyBorder="1"/>
    <xf numFmtId="0" fontId="1" fillId="11" borderId="6" xfId="0" quotePrefix="1" applyFont="1" applyFill="1" applyBorder="1" applyAlignment="1">
      <alignment horizontal="left" vertical="center"/>
    </xf>
    <xf numFmtId="0" fontId="1" fillId="11" borderId="7" xfId="0" quotePrefix="1" applyFont="1" applyFill="1" applyBorder="1" applyAlignment="1">
      <alignment horizontal="left" vertical="center"/>
    </xf>
    <xf numFmtId="0" fontId="1" fillId="11" borderId="8" xfId="0" quotePrefix="1" applyFont="1" applyFill="1" applyBorder="1" applyAlignment="1">
      <alignment horizontal="left" vertical="center"/>
    </xf>
    <xf numFmtId="0" fontId="1" fillId="11" borderId="8" xfId="0" quotePrefix="1" applyFont="1" applyFill="1" applyBorder="1" applyAlignment="1">
      <alignment vertical="center"/>
    </xf>
    <xf numFmtId="0" fontId="1" fillId="11" borderId="8" xfId="0" applyFont="1" applyFill="1" applyBorder="1"/>
    <xf numFmtId="0" fontId="1" fillId="0" borderId="1" xfId="0" applyNumberFormat="1" applyFont="1" applyBorder="1" applyAlignment="1">
      <alignment horizontal="center" vertical="center" wrapText="1"/>
    </xf>
    <xf numFmtId="0" fontId="1" fillId="11" borderId="7" xfId="0" applyFont="1" applyFill="1" applyBorder="1" applyAlignment="1">
      <alignment vertical="center"/>
    </xf>
    <xf numFmtId="0" fontId="1" fillId="0" borderId="12" xfId="0" applyFont="1" applyBorder="1" applyAlignment="1">
      <alignment vertical="center"/>
    </xf>
    <xf numFmtId="1" fontId="1" fillId="2" borderId="19" xfId="0" applyNumberFormat="1" applyFont="1" applyFill="1" applyBorder="1" applyAlignment="1">
      <alignment horizontal="center"/>
    </xf>
    <xf numFmtId="1" fontId="1" fillId="2" borderId="22" xfId="0" applyNumberFormat="1" applyFont="1" applyFill="1" applyBorder="1" applyAlignment="1">
      <alignment horizontal="center"/>
    </xf>
    <xf numFmtId="1" fontId="1" fillId="2" borderId="20" xfId="0" applyNumberFormat="1" applyFont="1" applyFill="1" applyBorder="1" applyAlignment="1">
      <alignment horizontal="center"/>
    </xf>
    <xf numFmtId="1" fontId="1" fillId="0" borderId="19" xfId="0" applyNumberFormat="1" applyFont="1" applyBorder="1" applyAlignment="1">
      <alignment horizontal="center"/>
    </xf>
    <xf numFmtId="1" fontId="1" fillId="0" borderId="20" xfId="0" applyNumberFormat="1" applyFont="1" applyBorder="1" applyAlignment="1">
      <alignment horizont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1" fontId="1" fillId="0" borderId="22" xfId="0" applyNumberFormat="1" applyFont="1" applyBorder="1" applyAlignment="1">
      <alignment horizontal="center"/>
    </xf>
    <xf numFmtId="0" fontId="1" fillId="7" borderId="6" xfId="0" quotePrefix="1" applyFont="1" applyFill="1" applyBorder="1" applyAlignment="1">
      <alignment horizontal="center" vertical="center"/>
    </xf>
    <xf numFmtId="0" fontId="1" fillId="7" borderId="8" xfId="0" quotePrefix="1" applyFont="1" applyFill="1" applyBorder="1" applyAlignment="1">
      <alignment horizontal="center" vertical="center"/>
    </xf>
    <xf numFmtId="0" fontId="1" fillId="0" borderId="1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pplyAlignment="1">
      <alignment horizontal="center" vertical="center"/>
    </xf>
    <xf numFmtId="0" fontId="1" fillId="3" borderId="6" xfId="0" quotePrefix="1" applyFont="1" applyFill="1" applyBorder="1" applyAlignment="1">
      <alignment horizontal="center" vertical="center"/>
    </xf>
    <xf numFmtId="0" fontId="1" fillId="3" borderId="8" xfId="0" quotePrefix="1" applyFont="1" applyFill="1" applyBorder="1" applyAlignment="1">
      <alignment horizontal="center" vertical="center"/>
    </xf>
    <xf numFmtId="2" fontId="1" fillId="0" borderId="10" xfId="0" applyNumberFormat="1" applyFont="1" applyBorder="1" applyAlignment="1">
      <alignment horizontal="center"/>
    </xf>
    <xf numFmtId="2" fontId="1" fillId="0" borderId="16" xfId="0" applyNumberFormat="1" applyFont="1" applyBorder="1" applyAlignment="1">
      <alignment horizontal="center"/>
    </xf>
    <xf numFmtId="2" fontId="1" fillId="0" borderId="14" xfId="0" applyNumberFormat="1" applyFont="1" applyBorder="1" applyAlignment="1">
      <alignment horizontal="center"/>
    </xf>
    <xf numFmtId="1" fontId="1" fillId="0" borderId="15" xfId="0" applyNumberFormat="1" applyFont="1" applyBorder="1" applyAlignment="1">
      <alignment horizontal="center"/>
    </xf>
    <xf numFmtId="1" fontId="1" fillId="0" borderId="13" xfId="0" applyNumberFormat="1" applyFont="1" applyBorder="1" applyAlignment="1">
      <alignment horizontal="center"/>
    </xf>
    <xf numFmtId="1" fontId="1" fillId="5" borderId="19" xfId="0" applyNumberFormat="1" applyFont="1" applyFill="1" applyBorder="1" applyAlignment="1">
      <alignment horizontal="center"/>
    </xf>
    <xf numFmtId="1" fontId="1" fillId="5" borderId="22" xfId="0" applyNumberFormat="1" applyFont="1" applyFill="1" applyBorder="1" applyAlignment="1">
      <alignment horizontal="center"/>
    </xf>
    <xf numFmtId="1" fontId="1" fillId="5" borderId="20" xfId="0" applyNumberFormat="1" applyFont="1" applyFill="1" applyBorder="1" applyAlignment="1">
      <alignment horizontal="center"/>
    </xf>
    <xf numFmtId="1" fontId="1" fillId="4" borderId="19" xfId="0" applyNumberFormat="1" applyFont="1" applyFill="1" applyBorder="1" applyAlignment="1">
      <alignment horizontal="center"/>
    </xf>
    <xf numFmtId="1" fontId="1" fillId="4" borderId="20" xfId="0" applyNumberFormat="1" applyFont="1" applyFill="1" applyBorder="1" applyAlignment="1">
      <alignment horizont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1" fontId="1" fillId="6" borderId="22" xfId="0" applyNumberFormat="1" applyFont="1" applyFill="1" applyBorder="1" applyAlignment="1">
      <alignment horizontal="center"/>
    </xf>
    <xf numFmtId="1" fontId="1" fillId="6" borderId="20" xfId="0" applyNumberFormat="1" applyFont="1" applyFill="1" applyBorder="1" applyAlignment="1">
      <alignment horizontal="center"/>
    </xf>
    <xf numFmtId="0" fontId="1" fillId="9" borderId="6" xfId="0" quotePrefix="1" applyFont="1" applyFill="1" applyBorder="1" applyAlignment="1">
      <alignment horizontal="center" vertical="center"/>
    </xf>
    <xf numFmtId="0" fontId="1" fillId="9" borderId="8" xfId="0" quotePrefix="1" applyFont="1" applyFill="1" applyBorder="1" applyAlignment="1">
      <alignment horizontal="center" vertical="center"/>
    </xf>
    <xf numFmtId="0" fontId="1" fillId="10" borderId="6" xfId="0" quotePrefix="1" applyFont="1" applyFill="1" applyBorder="1" applyAlignment="1">
      <alignment horizontal="center" vertical="center"/>
    </xf>
    <xf numFmtId="0" fontId="1" fillId="10" borderId="8" xfId="0" quotePrefix="1" applyFont="1" applyFill="1" applyBorder="1" applyAlignment="1">
      <alignment horizontal="center" vertical="center"/>
    </xf>
    <xf numFmtId="1" fontId="1" fillId="5" borderId="19" xfId="0" applyNumberFormat="1" applyFont="1" applyFill="1" applyBorder="1" applyAlignment="1">
      <alignment horizontal="center" vertical="center"/>
    </xf>
    <xf numFmtId="1" fontId="1" fillId="5" borderId="22" xfId="0" applyNumberFormat="1" applyFont="1" applyFill="1" applyBorder="1" applyAlignment="1">
      <alignment horizontal="center" vertical="center"/>
    </xf>
    <xf numFmtId="1" fontId="1" fillId="5" borderId="15" xfId="0" applyNumberFormat="1" applyFont="1" applyFill="1" applyBorder="1" applyAlignment="1">
      <alignment horizontal="center" vertical="center"/>
    </xf>
    <xf numFmtId="1" fontId="1" fillId="5" borderId="13" xfId="0" applyNumberFormat="1" applyFont="1" applyFill="1" applyBorder="1" applyAlignment="1">
      <alignment horizontal="center" vertical="center"/>
    </xf>
    <xf numFmtId="0" fontId="1" fillId="11" borderId="6" xfId="0" quotePrefix="1" applyFont="1" applyFill="1" applyBorder="1" applyAlignment="1">
      <alignment horizontal="center" vertical="center"/>
    </xf>
    <xf numFmtId="0" fontId="1" fillId="11" borderId="8" xfId="0" quotePrefix="1" applyFont="1" applyFill="1" applyBorder="1" applyAlignment="1">
      <alignment horizontal="center" vertical="center"/>
    </xf>
    <xf numFmtId="1" fontId="1" fillId="2" borderId="19" xfId="0" applyNumberFormat="1" applyFont="1" applyFill="1" applyBorder="1" applyAlignment="1">
      <alignment horizontal="center" vertical="center"/>
    </xf>
    <xf numFmtId="1" fontId="1" fillId="2" borderId="22" xfId="0" applyNumberFormat="1" applyFont="1" applyFill="1" applyBorder="1" applyAlignment="1">
      <alignment horizontal="center" vertical="center"/>
    </xf>
    <xf numFmtId="1" fontId="1" fillId="2" borderId="20" xfId="0" applyNumberFormat="1" applyFont="1" applyFill="1" applyBorder="1" applyAlignment="1">
      <alignment horizontal="center" vertical="center"/>
    </xf>
    <xf numFmtId="1" fontId="1" fillId="6" borderId="19" xfId="0" applyNumberFormat="1" applyFont="1" applyFill="1" applyBorder="1" applyAlignment="1">
      <alignment horizontal="center" vertical="center"/>
    </xf>
    <xf numFmtId="1" fontId="1" fillId="6" borderId="22" xfId="0" applyNumberFormat="1" applyFont="1" applyFill="1" applyBorder="1" applyAlignment="1">
      <alignment horizontal="center" vertical="center"/>
    </xf>
    <xf numFmtId="1" fontId="1" fillId="6" borderId="20" xfId="0" applyNumberFormat="1" applyFont="1" applyFill="1" applyBorder="1" applyAlignment="1">
      <alignment horizontal="center" vertical="center"/>
    </xf>
    <xf numFmtId="1" fontId="1" fillId="4" borderId="19" xfId="0" applyNumberFormat="1" applyFont="1" applyFill="1" applyBorder="1" applyAlignment="1">
      <alignment horizontal="center" vertical="center"/>
    </xf>
    <xf numFmtId="1" fontId="1" fillId="4" borderId="20" xfId="0" applyNumberFormat="1" applyFont="1" applyFill="1" applyBorder="1" applyAlignment="1">
      <alignment horizontal="center" vertical="center"/>
    </xf>
    <xf numFmtId="1" fontId="1" fillId="5" borderId="20" xfId="0" applyNumberFormat="1" applyFont="1" applyFill="1" applyBorder="1" applyAlignment="1">
      <alignment horizontal="center" vertical="center"/>
    </xf>
    <xf numFmtId="1" fontId="1" fillId="0" borderId="6" xfId="0" applyNumberFormat="1" applyFont="1" applyBorder="1" applyAlignment="1" applyProtection="1">
      <alignment horizontal="center" vertical="center"/>
      <protection hidden="1"/>
    </xf>
    <xf numFmtId="1" fontId="1" fillId="0" borderId="13" xfId="0" applyNumberFormat="1" applyFont="1" applyBorder="1" applyAlignment="1" applyProtection="1">
      <alignment horizontal="center" vertical="center"/>
      <protection hidden="1"/>
    </xf>
    <xf numFmtId="1" fontId="1" fillId="0" borderId="7" xfId="0" applyNumberFormat="1" applyFont="1" applyBorder="1" applyAlignment="1" applyProtection="1">
      <alignment horizontal="center" vertical="center"/>
      <protection hidden="1"/>
    </xf>
    <xf numFmtId="1" fontId="1" fillId="0" borderId="2" xfId="0" applyNumberFormat="1" applyFont="1" applyBorder="1" applyAlignment="1" applyProtection="1">
      <alignment horizontal="center" vertical="center"/>
      <protection hidden="1"/>
    </xf>
    <xf numFmtId="1" fontId="1" fillId="0" borderId="8" xfId="0" applyNumberFormat="1" applyFont="1" applyBorder="1" applyAlignment="1" applyProtection="1">
      <alignment horizontal="center" vertical="center"/>
      <protection hidden="1"/>
    </xf>
    <xf numFmtId="1" fontId="1" fillId="0" borderId="14" xfId="0" applyNumberFormat="1" applyFont="1" applyBorder="1" applyAlignment="1" applyProtection="1">
      <alignment horizontal="center" vertical="center"/>
      <protection hidden="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Border="1" applyAlignment="1">
      <alignment horizontal="center" wrapText="1"/>
    </xf>
    <xf numFmtId="0" fontId="1" fillId="0" borderId="0" xfId="0" applyFont="1" applyBorder="1" applyAlignment="1">
      <alignment horizontal="center"/>
    </xf>
    <xf numFmtId="1" fontId="1" fillId="4" borderId="1" xfId="0" quotePrefix="1" applyNumberFormat="1" applyFont="1" applyFill="1" applyBorder="1" applyAlignment="1">
      <alignment horizontal="center"/>
    </xf>
    <xf numFmtId="1" fontId="1" fillId="5" borderId="1" xfId="0" quotePrefix="1" applyNumberFormat="1" applyFont="1" applyFill="1" applyBorder="1" applyAlignment="1">
      <alignment horizontal="center" vertical="center"/>
    </xf>
    <xf numFmtId="1" fontId="1" fillId="2" borderId="1" xfId="0" quotePrefix="1" applyNumberFormat="1" applyFont="1" applyFill="1" applyBorder="1" applyAlignment="1">
      <alignment horizontal="center" vertical="center"/>
    </xf>
    <xf numFmtId="2" fontId="1" fillId="0" borderId="10" xfId="0" applyNumberFormat="1" applyFont="1" applyBorder="1" applyAlignment="1" applyProtection="1">
      <alignment horizontal="center"/>
      <protection hidden="1"/>
    </xf>
    <xf numFmtId="2" fontId="1" fillId="0" borderId="18" xfId="0" applyNumberFormat="1" applyFont="1" applyBorder="1" applyAlignment="1" applyProtection="1">
      <alignment horizontal="center"/>
      <protection hidden="1"/>
    </xf>
    <xf numFmtId="2" fontId="1" fillId="0" borderId="2" xfId="0" applyNumberFormat="1" applyFont="1" applyBorder="1" applyAlignment="1" applyProtection="1">
      <alignment horizontal="center"/>
      <protection hidden="1"/>
    </xf>
  </cellXfs>
  <cellStyles count="1">
    <cellStyle name="Standard" xfId="0" builtinId="0"/>
  </cellStyles>
  <dxfs count="0"/>
  <tableStyles count="0" defaultTableStyle="TableStyleMedium2" defaultPivotStyle="PivotStyleLight16"/>
  <colors>
    <mruColors>
      <color rgb="FF0066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704850</xdr:colOff>
      <xdr:row>0</xdr:row>
      <xdr:rowOff>74084</xdr:rowOff>
    </xdr:from>
    <xdr:to>
      <xdr:col>13</xdr:col>
      <xdr:colOff>1165225</xdr:colOff>
      <xdr:row>2</xdr:row>
      <xdr:rowOff>49742</xdr:rowOff>
    </xdr:to>
    <xdr:pic>
      <xdr:nvPicPr>
        <xdr:cNvPr id="2" name="Picture 6" descr="lwk-nrw-gruen"/>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99600" y="74084"/>
          <a:ext cx="2746375" cy="44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42333</xdr:colOff>
      <xdr:row>0</xdr:row>
      <xdr:rowOff>81492</xdr:rowOff>
    </xdr:from>
    <xdr:to>
      <xdr:col>1</xdr:col>
      <xdr:colOff>1051983</xdr:colOff>
      <xdr:row>2</xdr:row>
      <xdr:rowOff>158750</xdr:rowOff>
    </xdr:to>
    <xdr:grpSp>
      <xdr:nvGrpSpPr>
        <xdr:cNvPr id="5" name="Gruppieren 4"/>
        <xdr:cNvGrpSpPr/>
      </xdr:nvGrpSpPr>
      <xdr:grpSpPr>
        <a:xfrm>
          <a:off x="42333" y="81492"/>
          <a:ext cx="2586567" cy="542925"/>
          <a:chOff x="42333" y="81492"/>
          <a:chExt cx="2586567" cy="542925"/>
        </a:xfrm>
      </xdr:grpSpPr>
      <xdr:sp macro="" textlink="">
        <xdr:nvSpPr>
          <xdr:cNvPr id="3" name="Text Box 33"/>
          <xdr:cNvSpPr txBox="1">
            <a:spLocks noChangeAspect="1" noChangeArrowheads="1"/>
          </xdr:cNvSpPr>
        </xdr:nvSpPr>
        <xdr:spPr bwMode="auto">
          <a:xfrm>
            <a:off x="42333" y="81492"/>
            <a:ext cx="2482850" cy="542925"/>
          </a:xfrm>
          <a:prstGeom prst="rect">
            <a:avLst/>
          </a:prstGeom>
          <a:noFill/>
          <a:ln>
            <a:noFill/>
          </a:ln>
          <a:extLst>
            <a:ext uri="{909E8E84-426E-40DD-AFC4-6F175D3DCCD1}">
              <a14:hiddenFill xmlns:a14="http://schemas.microsoft.com/office/drawing/2010/main">
                <a:solidFill>
                  <a:srgbClr val="D3E9BD"/>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de-DE" sz="1600" b="0" i="0" u="none" strike="noStrike" baseline="0">
                <a:solidFill>
                  <a:srgbClr val="000000"/>
                </a:solidFill>
                <a:latin typeface="Arial"/>
                <a:cs typeface="Arial"/>
              </a:rPr>
              <a:t>Pflanzenschutzdienst</a:t>
            </a:r>
          </a:p>
          <a:p>
            <a:pPr algn="l" rtl="0">
              <a:defRPr sz="1000"/>
            </a:pPr>
            <a:endParaRPr lang="de-DE" sz="1600" b="0" i="0" u="none" strike="noStrike" baseline="0">
              <a:solidFill>
                <a:srgbClr val="000000"/>
              </a:solidFill>
              <a:latin typeface="Arial"/>
              <a:cs typeface="Arial"/>
            </a:endParaRPr>
          </a:p>
          <a:p>
            <a:pPr algn="l" rtl="0">
              <a:defRPr sz="1000"/>
            </a:pPr>
            <a:endParaRPr lang="de-DE" sz="1600" b="0" i="0" u="none" strike="noStrike" baseline="0">
              <a:solidFill>
                <a:srgbClr val="000000"/>
              </a:solidFill>
              <a:latin typeface="Arial"/>
              <a:cs typeface="Arial"/>
            </a:endParaRPr>
          </a:p>
        </xdr:txBody>
      </xdr:sp>
      <xdr:pic>
        <xdr:nvPicPr>
          <xdr:cNvPr id="4" name="Picture 34" descr="umriss2"/>
          <xdr:cNvPicPr>
            <a:picLocks noChangeAspect="1" noChangeArrowheads="1"/>
          </xdr:cNvPicPr>
        </xdr:nvPicPr>
        <xdr:blipFill>
          <a:blip xmlns:r="http://schemas.openxmlformats.org/officeDocument/2006/relationships" r:embed="rId2" cstate="print">
            <a:lum bright="-100000" contrast="100000"/>
            <a:extLst>
              <a:ext uri="{28A0092B-C50C-407E-A947-70E740481C1C}">
                <a14:useLocalDpi xmlns:a14="http://schemas.microsoft.com/office/drawing/2010/main" val="0"/>
              </a:ext>
            </a:extLst>
          </a:blip>
          <a:srcRect/>
          <a:stretch>
            <a:fillRect/>
          </a:stretch>
        </xdr:blipFill>
        <xdr:spPr bwMode="auto">
          <a:xfrm>
            <a:off x="2127250" y="81492"/>
            <a:ext cx="501650" cy="4889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84"/>
  <sheetViews>
    <sheetView tabSelected="1" view="pageBreakPreview" zoomScale="90" zoomScaleNormal="100" zoomScaleSheetLayoutView="90" zoomScalePageLayoutView="130" workbookViewId="0">
      <selection activeCell="E22" sqref="E22"/>
    </sheetView>
  </sheetViews>
  <sheetFormatPr baseColWidth="10" defaultRowHeight="18" x14ac:dyDescent="0.25"/>
  <cols>
    <col min="1" max="1" width="23.7109375" style="1" customWidth="1"/>
    <col min="2" max="2" width="16.85546875" style="1" bestFit="1" customWidth="1"/>
    <col min="3" max="13" width="11.42578125" style="1"/>
    <col min="14" max="14" width="18.85546875" style="1" bestFit="1" customWidth="1"/>
    <col min="15" max="16384" width="11.42578125" style="1"/>
  </cols>
  <sheetData>
    <row r="4" spans="1:14" ht="33.75" customHeight="1" x14ac:dyDescent="0.25">
      <c r="A4" s="153" t="s">
        <v>58</v>
      </c>
      <c r="B4" s="154"/>
      <c r="C4" s="154"/>
      <c r="D4" s="154"/>
      <c r="E4" s="154"/>
      <c r="F4" s="154"/>
      <c r="G4" s="154"/>
      <c r="H4" s="154"/>
      <c r="I4" s="154"/>
      <c r="J4" s="154"/>
      <c r="K4" s="154"/>
      <c r="L4" s="154"/>
      <c r="M4" s="154"/>
      <c r="N4" s="154"/>
    </row>
    <row r="5" spans="1:14" ht="11.25" customHeight="1" thickBot="1" x14ac:dyDescent="0.3">
      <c r="A5" s="151"/>
      <c r="B5" s="152"/>
      <c r="C5" s="152"/>
      <c r="D5" s="152"/>
      <c r="E5" s="152"/>
      <c r="F5" s="152"/>
      <c r="G5" s="152"/>
      <c r="H5" s="152"/>
      <c r="I5" s="152"/>
      <c r="J5" s="152"/>
      <c r="K5" s="152"/>
      <c r="L5" s="152"/>
      <c r="M5" s="152"/>
      <c r="N5" s="152"/>
    </row>
    <row r="6" spans="1:14" ht="18.75" customHeight="1" thickBot="1" x14ac:dyDescent="0.3">
      <c r="A6" s="153" t="s">
        <v>59</v>
      </c>
      <c r="B6" s="153"/>
      <c r="C6" s="157" t="s">
        <v>60</v>
      </c>
      <c r="E6" s="156" t="s">
        <v>61</v>
      </c>
      <c r="F6" s="152"/>
      <c r="G6" s="155" t="s">
        <v>62</v>
      </c>
      <c r="H6" s="152"/>
      <c r="I6" s="152"/>
      <c r="J6" s="152"/>
      <c r="L6" s="152"/>
      <c r="M6" s="152"/>
      <c r="N6" s="152"/>
    </row>
    <row r="7" spans="1:14" ht="9" customHeight="1" thickBot="1" x14ac:dyDescent="0.3">
      <c r="A7" s="3"/>
    </row>
    <row r="8" spans="1:14" x14ac:dyDescent="0.25">
      <c r="A8" s="28" t="s">
        <v>2</v>
      </c>
      <c r="B8" s="120" t="s">
        <v>5</v>
      </c>
      <c r="C8" s="105"/>
      <c r="D8" s="105"/>
      <c r="E8" s="105"/>
      <c r="F8" s="105"/>
      <c r="G8" s="105"/>
      <c r="H8" s="105"/>
      <c r="I8" s="105"/>
      <c r="J8" s="105"/>
      <c r="K8" s="105"/>
      <c r="L8" s="105"/>
      <c r="M8" s="121"/>
      <c r="N8" s="6"/>
    </row>
    <row r="9" spans="1:14" ht="18.75" thickBot="1" x14ac:dyDescent="0.3">
      <c r="A9" s="38" t="s">
        <v>6</v>
      </c>
      <c r="B9" s="122"/>
      <c r="C9" s="107"/>
      <c r="D9" s="107"/>
      <c r="E9" s="107"/>
      <c r="F9" s="107"/>
      <c r="G9" s="107"/>
      <c r="H9" s="107"/>
      <c r="I9" s="107"/>
      <c r="J9" s="107"/>
      <c r="K9" s="107"/>
      <c r="L9" s="107"/>
      <c r="M9" s="123"/>
      <c r="N9" s="8"/>
    </row>
    <row r="10" spans="1:14" x14ac:dyDescent="0.25">
      <c r="A10" s="108" t="s">
        <v>4</v>
      </c>
      <c r="B10" s="9" t="s">
        <v>38</v>
      </c>
      <c r="C10" s="21">
        <v>1</v>
      </c>
      <c r="D10" s="21">
        <v>1.5</v>
      </c>
      <c r="E10" s="21">
        <v>2</v>
      </c>
      <c r="F10" s="21">
        <v>2.5</v>
      </c>
      <c r="G10" s="21">
        <v>3</v>
      </c>
      <c r="H10" s="21">
        <v>3.5</v>
      </c>
      <c r="I10" s="21">
        <v>4</v>
      </c>
      <c r="J10" s="21">
        <v>4.5</v>
      </c>
      <c r="K10" s="21">
        <v>5</v>
      </c>
      <c r="L10" s="27">
        <v>5.5</v>
      </c>
      <c r="M10" s="22">
        <v>6</v>
      </c>
      <c r="N10" s="98" t="s">
        <v>0</v>
      </c>
    </row>
    <row r="11" spans="1:14" ht="18.75" thickBot="1" x14ac:dyDescent="0.3">
      <c r="A11" s="109"/>
      <c r="B11" s="10" t="s">
        <v>1</v>
      </c>
      <c r="C11" s="158">
        <f>(SQRT(C10)*$G$11)/SQRT(3)</f>
        <v>0.46188021535170065</v>
      </c>
      <c r="D11" s="158">
        <f>(SQRT(D10)*$G$11)/SQRT(3)</f>
        <v>0.56568542494923801</v>
      </c>
      <c r="E11" s="158">
        <f>(SQRT(E10)*$G$11)/SQRT(3)</f>
        <v>0.65319726474218098</v>
      </c>
      <c r="F11" s="158">
        <f>(SQRT(F10)*$G$11)/SQRT(3)</f>
        <v>0.73029674334022165</v>
      </c>
      <c r="G11" s="158">
        <v>0.8</v>
      </c>
      <c r="H11" s="158">
        <f t="shared" ref="H11:M11" si="0">(SQRT(H10)*$G$11)/SQRT(3)</f>
        <v>0.86409875978771478</v>
      </c>
      <c r="I11" s="158">
        <f t="shared" si="0"/>
        <v>0.9237604307034013</v>
      </c>
      <c r="J11" s="158">
        <f t="shared" si="0"/>
        <v>0.97979589711327131</v>
      </c>
      <c r="K11" s="158">
        <f t="shared" si="0"/>
        <v>1.0327955589886446</v>
      </c>
      <c r="L11" s="159">
        <f t="shared" si="0"/>
        <v>1.0832051206181281</v>
      </c>
      <c r="M11" s="160">
        <f t="shared" si="0"/>
        <v>1.131370849898476</v>
      </c>
      <c r="N11" s="99"/>
    </row>
    <row r="12" spans="1:14" ht="18.75" thickBot="1" x14ac:dyDescent="0.3">
      <c r="A12" s="15" t="s">
        <v>17</v>
      </c>
      <c r="B12" s="103" t="s">
        <v>21</v>
      </c>
      <c r="C12" s="43"/>
      <c r="D12" s="93">
        <v>50</v>
      </c>
      <c r="E12" s="94"/>
      <c r="F12" s="94"/>
      <c r="G12" s="95"/>
      <c r="H12" s="113">
        <v>0</v>
      </c>
      <c r="I12" s="113"/>
      <c r="J12" s="113"/>
      <c r="K12" s="113"/>
      <c r="L12" s="113"/>
      <c r="M12" s="114"/>
      <c r="N12" s="4" t="s">
        <v>19</v>
      </c>
    </row>
    <row r="13" spans="1:14" ht="18.75" thickBot="1" x14ac:dyDescent="0.3">
      <c r="A13" s="16" t="s">
        <v>18</v>
      </c>
      <c r="B13" s="104"/>
      <c r="C13" s="43"/>
      <c r="D13" s="68">
        <v>90</v>
      </c>
      <c r="E13" s="115">
        <v>75</v>
      </c>
      <c r="F13" s="116"/>
      <c r="G13" s="117"/>
      <c r="H13" s="93">
        <v>50</v>
      </c>
      <c r="I13" s="94"/>
      <c r="J13" s="94"/>
      <c r="K13" s="95"/>
      <c r="L13" s="96">
        <v>0</v>
      </c>
      <c r="M13" s="97"/>
      <c r="N13" s="5" t="s">
        <v>20</v>
      </c>
    </row>
    <row r="14" spans="1:14" ht="18.75" thickBot="1" x14ac:dyDescent="0.3">
      <c r="A14" s="18" t="s">
        <v>3</v>
      </c>
      <c r="B14" s="105" t="s">
        <v>22</v>
      </c>
      <c r="C14" s="56"/>
      <c r="D14" s="124">
        <v>0</v>
      </c>
      <c r="E14" s="124"/>
      <c r="F14" s="124"/>
      <c r="G14" s="124"/>
      <c r="H14" s="124"/>
      <c r="I14" s="124"/>
      <c r="J14" s="124"/>
      <c r="K14" s="124"/>
      <c r="L14" s="124"/>
      <c r="M14" s="125"/>
      <c r="N14" s="12" t="s">
        <v>19</v>
      </c>
    </row>
    <row r="15" spans="1:14" ht="18.75" thickBot="1" x14ac:dyDescent="0.3">
      <c r="A15" s="19" t="s">
        <v>15</v>
      </c>
      <c r="B15" s="106"/>
      <c r="C15" s="43"/>
      <c r="D15" s="96">
        <v>0</v>
      </c>
      <c r="E15" s="100"/>
      <c r="F15" s="100"/>
      <c r="G15" s="100"/>
      <c r="H15" s="100"/>
      <c r="I15" s="100"/>
      <c r="J15" s="100"/>
      <c r="K15" s="100"/>
      <c r="L15" s="100"/>
      <c r="M15" s="97"/>
      <c r="N15" s="13" t="s">
        <v>20</v>
      </c>
    </row>
    <row r="16" spans="1:14" ht="18.75" thickBot="1" x14ac:dyDescent="0.3">
      <c r="A16" s="20" t="s">
        <v>16</v>
      </c>
      <c r="B16" s="107"/>
      <c r="C16" s="56"/>
      <c r="D16" s="124">
        <v>0</v>
      </c>
      <c r="E16" s="124"/>
      <c r="F16" s="124"/>
      <c r="G16" s="124"/>
      <c r="H16" s="124"/>
      <c r="I16" s="124"/>
      <c r="J16" s="124"/>
      <c r="K16" s="124"/>
      <c r="L16" s="124"/>
      <c r="M16" s="125"/>
      <c r="N16" s="14" t="s">
        <v>19</v>
      </c>
    </row>
    <row r="17" spans="1:14" ht="18.75" thickBot="1" x14ac:dyDescent="0.3">
      <c r="A17" s="26"/>
      <c r="B17" s="11" t="s">
        <v>7</v>
      </c>
      <c r="C17" s="110" t="s">
        <v>14</v>
      </c>
      <c r="D17" s="111"/>
      <c r="E17" s="111"/>
      <c r="F17" s="111"/>
      <c r="G17" s="111"/>
      <c r="H17" s="111"/>
      <c r="I17" s="111"/>
      <c r="J17" s="111"/>
      <c r="K17" s="111"/>
      <c r="L17" s="111"/>
      <c r="M17" s="112"/>
      <c r="N17" s="8"/>
    </row>
    <row r="18" spans="1:14" x14ac:dyDescent="0.25">
      <c r="A18" s="16"/>
      <c r="B18" s="23" t="s">
        <v>8</v>
      </c>
      <c r="C18" s="145">
        <f>(C11*600)/(0.3*0.5)</f>
        <v>1847.5208614068026</v>
      </c>
      <c r="D18" s="145">
        <f t="shared" ref="D18:M18" si="1">(D11*600)/(0.3*0.5)</f>
        <v>2262.7416997969522</v>
      </c>
      <c r="E18" s="145">
        <f t="shared" si="1"/>
        <v>2612.789058968724</v>
      </c>
      <c r="F18" s="145">
        <f t="shared" si="1"/>
        <v>2921.1869733608864</v>
      </c>
      <c r="G18" s="145">
        <f t="shared" si="1"/>
        <v>3200</v>
      </c>
      <c r="H18" s="145">
        <f t="shared" si="1"/>
        <v>3456.3950391508592</v>
      </c>
      <c r="I18" s="145">
        <f t="shared" si="1"/>
        <v>3695.0417228136052</v>
      </c>
      <c r="J18" s="145">
        <f t="shared" si="1"/>
        <v>3919.1835884530856</v>
      </c>
      <c r="K18" s="145">
        <f t="shared" si="1"/>
        <v>4131.1822359545786</v>
      </c>
      <c r="L18" s="145">
        <f t="shared" si="1"/>
        <v>4332.8204824725126</v>
      </c>
      <c r="M18" s="146">
        <f t="shared" si="1"/>
        <v>4525.4833995939043</v>
      </c>
      <c r="N18" s="6"/>
    </row>
    <row r="19" spans="1:14" x14ac:dyDescent="0.25">
      <c r="A19" s="16"/>
      <c r="B19" s="24" t="s">
        <v>9</v>
      </c>
      <c r="C19" s="147">
        <f>(C$11*600)/(0.6*0.5)</f>
        <v>923.76043070340131</v>
      </c>
      <c r="D19" s="147">
        <f t="shared" ref="D19:M19" si="2">(D$11*600)/(0.6*0.5)</f>
        <v>1131.3708498984761</v>
      </c>
      <c r="E19" s="147">
        <f t="shared" si="2"/>
        <v>1306.394529484362</v>
      </c>
      <c r="F19" s="147">
        <f t="shared" si="2"/>
        <v>1460.5934866804432</v>
      </c>
      <c r="G19" s="147">
        <f t="shared" si="2"/>
        <v>1600</v>
      </c>
      <c r="H19" s="147">
        <f t="shared" si="2"/>
        <v>1728.1975195754296</v>
      </c>
      <c r="I19" s="147">
        <f t="shared" si="2"/>
        <v>1847.5208614068026</v>
      </c>
      <c r="J19" s="147">
        <f t="shared" si="2"/>
        <v>1959.5917942265428</v>
      </c>
      <c r="K19" s="147">
        <f t="shared" si="2"/>
        <v>2065.5911179772893</v>
      </c>
      <c r="L19" s="147">
        <f t="shared" si="2"/>
        <v>2166.4102412362563</v>
      </c>
      <c r="M19" s="148">
        <f t="shared" si="2"/>
        <v>2262.7416997969522</v>
      </c>
      <c r="N19" s="7"/>
    </row>
    <row r="20" spans="1:14" x14ac:dyDescent="0.25">
      <c r="A20" s="16"/>
      <c r="B20" s="24" t="s">
        <v>10</v>
      </c>
      <c r="C20" s="147">
        <f>(C$11*600)/(0.9*0.5)</f>
        <v>615.84028713560087</v>
      </c>
      <c r="D20" s="147">
        <f t="shared" ref="D20:M20" si="3">(D$11*600)/(0.9*0.5)</f>
        <v>754.24723326565072</v>
      </c>
      <c r="E20" s="147">
        <f t="shared" si="3"/>
        <v>870.92968632290797</v>
      </c>
      <c r="F20" s="147">
        <f t="shared" si="3"/>
        <v>973.7289911202954</v>
      </c>
      <c r="G20" s="147">
        <f t="shared" si="3"/>
        <v>1066.6666666666667</v>
      </c>
      <c r="H20" s="147">
        <f t="shared" si="3"/>
        <v>1152.1316797169532</v>
      </c>
      <c r="I20" s="147">
        <f t="shared" si="3"/>
        <v>1231.6805742712017</v>
      </c>
      <c r="J20" s="147">
        <f t="shared" si="3"/>
        <v>1306.3945294843618</v>
      </c>
      <c r="K20" s="147">
        <f t="shared" si="3"/>
        <v>1377.0607453181929</v>
      </c>
      <c r="L20" s="147">
        <f t="shared" si="3"/>
        <v>1444.273494157504</v>
      </c>
      <c r="M20" s="148">
        <f t="shared" si="3"/>
        <v>1508.4944665313014</v>
      </c>
      <c r="N20" s="7"/>
    </row>
    <row r="21" spans="1:14" x14ac:dyDescent="0.25">
      <c r="A21" s="16"/>
      <c r="B21" s="24" t="s">
        <v>11</v>
      </c>
      <c r="C21" s="147">
        <f>(C$11*600)/(1.2*0.5)</f>
        <v>461.88021535170066</v>
      </c>
      <c r="D21" s="147">
        <f t="shared" ref="D21:M21" si="4">(D$11*600)/(1.2*0.5)</f>
        <v>565.68542494923804</v>
      </c>
      <c r="E21" s="147">
        <f t="shared" si="4"/>
        <v>653.19726474218101</v>
      </c>
      <c r="F21" s="147">
        <f t="shared" si="4"/>
        <v>730.29674334022161</v>
      </c>
      <c r="G21" s="147">
        <f t="shared" si="4"/>
        <v>800</v>
      </c>
      <c r="H21" s="147">
        <f t="shared" si="4"/>
        <v>864.09875978771481</v>
      </c>
      <c r="I21" s="147">
        <f t="shared" si="4"/>
        <v>923.76043070340131</v>
      </c>
      <c r="J21" s="147">
        <f t="shared" si="4"/>
        <v>979.79589711327139</v>
      </c>
      <c r="K21" s="147">
        <f t="shared" si="4"/>
        <v>1032.7955589886446</v>
      </c>
      <c r="L21" s="147">
        <f t="shared" si="4"/>
        <v>1083.2051206181281</v>
      </c>
      <c r="M21" s="148">
        <f t="shared" si="4"/>
        <v>1131.3708498984761</v>
      </c>
      <c r="N21" s="7"/>
    </row>
    <row r="22" spans="1:14" x14ac:dyDescent="0.25">
      <c r="A22" s="16"/>
      <c r="B22" s="24" t="s">
        <v>12</v>
      </c>
      <c r="C22" s="147">
        <f>(C$11*600)/(1.8*0.5)</f>
        <v>307.92014356780044</v>
      </c>
      <c r="D22" s="147">
        <f t="shared" ref="D22:M22" si="5">(D$11*600)/(1.8*0.5)</f>
        <v>377.12361663282536</v>
      </c>
      <c r="E22" s="147">
        <f t="shared" si="5"/>
        <v>435.46484316145398</v>
      </c>
      <c r="F22" s="147">
        <f t="shared" si="5"/>
        <v>486.8644955601477</v>
      </c>
      <c r="G22" s="147">
        <f t="shared" si="5"/>
        <v>533.33333333333337</v>
      </c>
      <c r="H22" s="147">
        <f t="shared" si="5"/>
        <v>576.06583985847658</v>
      </c>
      <c r="I22" s="147">
        <f t="shared" si="5"/>
        <v>615.84028713560087</v>
      </c>
      <c r="J22" s="147">
        <f t="shared" si="5"/>
        <v>653.19726474218089</v>
      </c>
      <c r="K22" s="147">
        <f t="shared" si="5"/>
        <v>688.53037265909643</v>
      </c>
      <c r="L22" s="147">
        <f t="shared" si="5"/>
        <v>722.13674707875202</v>
      </c>
      <c r="M22" s="148">
        <f t="shared" si="5"/>
        <v>754.24723326565072</v>
      </c>
      <c r="N22" s="7"/>
    </row>
    <row r="23" spans="1:14" ht="18.75" thickBot="1" x14ac:dyDescent="0.3">
      <c r="A23" s="17"/>
      <c r="B23" s="25" t="s">
        <v>13</v>
      </c>
      <c r="C23" s="149">
        <f>(C$11*600)/(3*0.5)</f>
        <v>184.75208614068026</v>
      </c>
      <c r="D23" s="149">
        <f t="shared" ref="D23:M23" si="6">(D$11*600)/(3*0.5)</f>
        <v>226.27416997969522</v>
      </c>
      <c r="E23" s="149">
        <f t="shared" si="6"/>
        <v>261.2789058968724</v>
      </c>
      <c r="F23" s="149">
        <f t="shared" si="6"/>
        <v>292.11869733608864</v>
      </c>
      <c r="G23" s="149">
        <f t="shared" si="6"/>
        <v>320</v>
      </c>
      <c r="H23" s="149">
        <f t="shared" si="6"/>
        <v>345.63950391508592</v>
      </c>
      <c r="I23" s="149">
        <f t="shared" si="6"/>
        <v>369.50417228136052</v>
      </c>
      <c r="J23" s="149">
        <f t="shared" si="6"/>
        <v>391.91835884530855</v>
      </c>
      <c r="K23" s="149">
        <f t="shared" si="6"/>
        <v>413.11822359545789</v>
      </c>
      <c r="L23" s="149">
        <f t="shared" si="6"/>
        <v>433.28204824725123</v>
      </c>
      <c r="M23" s="150">
        <f t="shared" si="6"/>
        <v>452.54833995939043</v>
      </c>
      <c r="N23" s="8"/>
    </row>
    <row r="24" spans="1:14" ht="6.75" customHeight="1" thickBot="1" x14ac:dyDescent="0.3">
      <c r="C24" s="2"/>
      <c r="D24" s="2"/>
      <c r="E24" s="2"/>
      <c r="F24" s="2"/>
      <c r="G24" s="2"/>
      <c r="H24" s="2"/>
      <c r="I24" s="2"/>
      <c r="J24" s="2"/>
      <c r="K24" s="2"/>
      <c r="L24" s="2"/>
      <c r="M24" s="2"/>
    </row>
    <row r="25" spans="1:14" x14ac:dyDescent="0.25">
      <c r="A25" s="101" t="s">
        <v>23</v>
      </c>
      <c r="B25" s="9" t="s">
        <v>38</v>
      </c>
      <c r="C25" s="21">
        <v>1</v>
      </c>
      <c r="D25" s="21">
        <v>1.5</v>
      </c>
      <c r="E25" s="21">
        <v>2</v>
      </c>
      <c r="F25" s="21">
        <v>2.5</v>
      </c>
      <c r="G25" s="21">
        <v>3</v>
      </c>
      <c r="H25" s="21">
        <v>3.5</v>
      </c>
      <c r="I25" s="21">
        <v>4</v>
      </c>
      <c r="J25" s="21">
        <v>4.5</v>
      </c>
      <c r="K25" s="21">
        <v>5</v>
      </c>
      <c r="L25" s="27">
        <v>5.5</v>
      </c>
      <c r="M25" s="22">
        <v>6</v>
      </c>
      <c r="N25" s="98" t="s">
        <v>0</v>
      </c>
    </row>
    <row r="26" spans="1:14" ht="18.75" thickBot="1" x14ac:dyDescent="0.3">
      <c r="A26" s="102"/>
      <c r="B26" s="10" t="s">
        <v>1</v>
      </c>
      <c r="C26" s="158">
        <f>(SQRT(C25)*$G$26)/SQRT(3)</f>
        <v>0.57735026918962584</v>
      </c>
      <c r="D26" s="158">
        <f t="shared" ref="D26:F26" si="7">(SQRT(D25)*$G$26)/SQRT(3)</f>
        <v>0.70710678118654746</v>
      </c>
      <c r="E26" s="158">
        <f t="shared" si="7"/>
        <v>0.81649658092772615</v>
      </c>
      <c r="F26" s="158">
        <f t="shared" si="7"/>
        <v>0.91287092917527701</v>
      </c>
      <c r="G26" s="158">
        <v>1</v>
      </c>
      <c r="H26" s="158">
        <f t="shared" ref="H26:M26" si="8">(SQRT(H25)*$G$26)/SQRT(3)</f>
        <v>1.0801234497346435</v>
      </c>
      <c r="I26" s="158">
        <f t="shared" si="8"/>
        <v>1.1547005383792517</v>
      </c>
      <c r="J26" s="158">
        <f t="shared" si="8"/>
        <v>1.2247448713915889</v>
      </c>
      <c r="K26" s="158">
        <f t="shared" si="8"/>
        <v>1.2909944487358058</v>
      </c>
      <c r="L26" s="159">
        <f t="shared" si="8"/>
        <v>1.3540064007726602</v>
      </c>
      <c r="M26" s="160">
        <f t="shared" si="8"/>
        <v>1.4142135623730949</v>
      </c>
      <c r="N26" s="99"/>
    </row>
    <row r="27" spans="1:14" ht="18.75" thickBot="1" x14ac:dyDescent="0.3">
      <c r="A27" s="29" t="s">
        <v>24</v>
      </c>
      <c r="B27" s="103" t="s">
        <v>21</v>
      </c>
      <c r="C27" s="43"/>
      <c r="D27" s="115">
        <v>75</v>
      </c>
      <c r="E27" s="117"/>
      <c r="F27" s="93">
        <v>50</v>
      </c>
      <c r="G27" s="95"/>
      <c r="H27" s="96">
        <v>0</v>
      </c>
      <c r="I27" s="100"/>
      <c r="J27" s="100"/>
      <c r="K27" s="100"/>
      <c r="L27" s="100"/>
      <c r="M27" s="97"/>
      <c r="N27" s="4" t="s">
        <v>30</v>
      </c>
    </row>
    <row r="28" spans="1:14" ht="18.75" thickBot="1" x14ac:dyDescent="0.3">
      <c r="A28" s="30" t="s">
        <v>25</v>
      </c>
      <c r="B28" s="104"/>
      <c r="C28" s="43"/>
      <c r="D28" s="37">
        <v>90</v>
      </c>
      <c r="E28" s="36">
        <v>75</v>
      </c>
      <c r="F28" s="93">
        <v>50</v>
      </c>
      <c r="G28" s="95"/>
      <c r="H28" s="96">
        <v>0</v>
      </c>
      <c r="I28" s="100"/>
      <c r="J28" s="100"/>
      <c r="K28" s="100"/>
      <c r="L28" s="100"/>
      <c r="M28" s="97"/>
      <c r="N28" s="5" t="s">
        <v>29</v>
      </c>
    </row>
    <row r="29" spans="1:14" ht="18.75" thickBot="1" x14ac:dyDescent="0.3">
      <c r="A29" s="31" t="s">
        <v>26</v>
      </c>
      <c r="B29" s="105" t="s">
        <v>22</v>
      </c>
      <c r="C29" s="39"/>
      <c r="D29" s="40"/>
      <c r="E29" s="40"/>
      <c r="F29" s="124">
        <v>0</v>
      </c>
      <c r="G29" s="124"/>
      <c r="H29" s="124"/>
      <c r="I29" s="124"/>
      <c r="J29" s="124"/>
      <c r="K29" s="124"/>
      <c r="L29" s="124"/>
      <c r="M29" s="125"/>
      <c r="N29" s="12" t="s">
        <v>30</v>
      </c>
    </row>
    <row r="30" spans="1:14" ht="18.75" thickBot="1" x14ac:dyDescent="0.3">
      <c r="A30" s="32" t="s">
        <v>27</v>
      </c>
      <c r="B30" s="106"/>
      <c r="C30" s="43"/>
      <c r="D30" s="93">
        <v>50</v>
      </c>
      <c r="E30" s="94"/>
      <c r="F30" s="96">
        <v>0</v>
      </c>
      <c r="G30" s="100"/>
      <c r="H30" s="100"/>
      <c r="I30" s="100"/>
      <c r="J30" s="100"/>
      <c r="K30" s="100"/>
      <c r="L30" s="100"/>
      <c r="M30" s="97"/>
      <c r="N30" s="13" t="s">
        <v>29</v>
      </c>
    </row>
    <row r="31" spans="1:14" ht="18.75" thickBot="1" x14ac:dyDescent="0.3">
      <c r="A31" s="33" t="s">
        <v>28</v>
      </c>
      <c r="B31" s="107"/>
      <c r="C31" s="41"/>
      <c r="D31" s="42"/>
      <c r="E31" s="42"/>
      <c r="F31" s="124">
        <v>0</v>
      </c>
      <c r="G31" s="124"/>
      <c r="H31" s="124"/>
      <c r="I31" s="124"/>
      <c r="J31" s="124"/>
      <c r="K31" s="124"/>
      <c r="L31" s="124"/>
      <c r="M31" s="125"/>
      <c r="N31" s="14" t="s">
        <v>19</v>
      </c>
    </row>
    <row r="32" spans="1:14" ht="18.75" thickBot="1" x14ac:dyDescent="0.3">
      <c r="A32" s="34"/>
      <c r="B32" s="11" t="s">
        <v>7</v>
      </c>
      <c r="C32" s="110" t="s">
        <v>14</v>
      </c>
      <c r="D32" s="111"/>
      <c r="E32" s="111"/>
      <c r="F32" s="111"/>
      <c r="G32" s="111"/>
      <c r="H32" s="111"/>
      <c r="I32" s="111"/>
      <c r="J32" s="111"/>
      <c r="K32" s="111"/>
      <c r="L32" s="111"/>
      <c r="M32" s="112"/>
      <c r="N32" s="8"/>
    </row>
    <row r="33" spans="1:14" x14ac:dyDescent="0.25">
      <c r="A33" s="30"/>
      <c r="B33" s="23" t="s">
        <v>8</v>
      </c>
      <c r="C33" s="145">
        <f>(C26*600)/(0.3*0.5)</f>
        <v>2309.4010767585037</v>
      </c>
      <c r="D33" s="145">
        <f t="shared" ref="D33:M33" si="9">(D26*600)/(0.3*0.5)</f>
        <v>2828.4271247461897</v>
      </c>
      <c r="E33" s="145">
        <f t="shared" si="9"/>
        <v>3265.9863237109048</v>
      </c>
      <c r="F33" s="145">
        <f t="shared" si="9"/>
        <v>3651.4837167011078</v>
      </c>
      <c r="G33" s="145">
        <f t="shared" si="9"/>
        <v>4000</v>
      </c>
      <c r="H33" s="145">
        <f t="shared" si="9"/>
        <v>4320.4937989385744</v>
      </c>
      <c r="I33" s="145">
        <f t="shared" si="9"/>
        <v>4618.8021535170074</v>
      </c>
      <c r="J33" s="145">
        <f t="shared" si="9"/>
        <v>4898.9794855663558</v>
      </c>
      <c r="K33" s="145">
        <f t="shared" si="9"/>
        <v>5163.9777949432237</v>
      </c>
      <c r="L33" s="145">
        <f t="shared" si="9"/>
        <v>5416.0256030906412</v>
      </c>
      <c r="M33" s="146">
        <f t="shared" si="9"/>
        <v>5656.8542494923795</v>
      </c>
      <c r="N33" s="6"/>
    </row>
    <row r="34" spans="1:14" x14ac:dyDescent="0.25">
      <c r="A34" s="30"/>
      <c r="B34" s="24" t="s">
        <v>9</v>
      </c>
      <c r="C34" s="147">
        <f t="shared" ref="C34:M34" si="10">(C26*600)/(0.6*0.5)</f>
        <v>1154.7005383792518</v>
      </c>
      <c r="D34" s="147">
        <f t="shared" si="10"/>
        <v>1414.2135623730949</v>
      </c>
      <c r="E34" s="147">
        <f t="shared" si="10"/>
        <v>1632.9931618554524</v>
      </c>
      <c r="F34" s="147">
        <f t="shared" si="10"/>
        <v>1825.7418583505539</v>
      </c>
      <c r="G34" s="147">
        <f t="shared" si="10"/>
        <v>2000</v>
      </c>
      <c r="H34" s="147">
        <f t="shared" si="10"/>
        <v>2160.2468994692872</v>
      </c>
      <c r="I34" s="147">
        <f t="shared" si="10"/>
        <v>2309.4010767585037</v>
      </c>
      <c r="J34" s="147">
        <f t="shared" si="10"/>
        <v>2449.4897427831779</v>
      </c>
      <c r="K34" s="147">
        <f t="shared" si="10"/>
        <v>2581.9888974716118</v>
      </c>
      <c r="L34" s="147">
        <f t="shared" si="10"/>
        <v>2708.0128015453206</v>
      </c>
      <c r="M34" s="148">
        <f t="shared" si="10"/>
        <v>2828.4271247461897</v>
      </c>
      <c r="N34" s="7"/>
    </row>
    <row r="35" spans="1:14" x14ac:dyDescent="0.25">
      <c r="A35" s="30"/>
      <c r="B35" s="24" t="s">
        <v>10</v>
      </c>
      <c r="C35" s="147">
        <f t="shared" ref="C35:M35" si="11">(C26*600)/(0.9*0.5)</f>
        <v>769.80035891950115</v>
      </c>
      <c r="D35" s="147">
        <f t="shared" si="11"/>
        <v>942.80904158206329</v>
      </c>
      <c r="E35" s="147">
        <f t="shared" si="11"/>
        <v>1088.6621079036349</v>
      </c>
      <c r="F35" s="147">
        <f t="shared" si="11"/>
        <v>1217.1612389003692</v>
      </c>
      <c r="G35" s="147">
        <f t="shared" si="11"/>
        <v>1333.3333333333333</v>
      </c>
      <c r="H35" s="147">
        <f t="shared" si="11"/>
        <v>1440.1645996461914</v>
      </c>
      <c r="I35" s="147">
        <f t="shared" si="11"/>
        <v>1539.6007178390023</v>
      </c>
      <c r="J35" s="147">
        <f t="shared" si="11"/>
        <v>1632.9931618554519</v>
      </c>
      <c r="K35" s="147">
        <f t="shared" si="11"/>
        <v>1721.3259316477411</v>
      </c>
      <c r="L35" s="147">
        <f t="shared" si="11"/>
        <v>1805.3418676968802</v>
      </c>
      <c r="M35" s="148">
        <f t="shared" si="11"/>
        <v>1885.6180831641266</v>
      </c>
      <c r="N35" s="7"/>
    </row>
    <row r="36" spans="1:14" x14ac:dyDescent="0.25">
      <c r="A36" s="30"/>
      <c r="B36" s="24" t="s">
        <v>11</v>
      </c>
      <c r="C36" s="147">
        <f t="shared" ref="C36:M36" si="12">(C26*600)/(1.2*0.5)</f>
        <v>577.35026918962592</v>
      </c>
      <c r="D36" s="147">
        <f t="shared" si="12"/>
        <v>707.10678118654744</v>
      </c>
      <c r="E36" s="147">
        <f t="shared" si="12"/>
        <v>816.4965809277262</v>
      </c>
      <c r="F36" s="147">
        <f t="shared" si="12"/>
        <v>912.87092917527696</v>
      </c>
      <c r="G36" s="147">
        <f t="shared" si="12"/>
        <v>1000</v>
      </c>
      <c r="H36" s="147">
        <f t="shared" si="12"/>
        <v>1080.1234497346436</v>
      </c>
      <c r="I36" s="147">
        <f t="shared" si="12"/>
        <v>1154.7005383792518</v>
      </c>
      <c r="J36" s="147">
        <f t="shared" si="12"/>
        <v>1224.744871391589</v>
      </c>
      <c r="K36" s="147">
        <f t="shared" si="12"/>
        <v>1290.9944487358059</v>
      </c>
      <c r="L36" s="147">
        <f t="shared" si="12"/>
        <v>1354.0064007726603</v>
      </c>
      <c r="M36" s="148">
        <f t="shared" si="12"/>
        <v>1414.2135623730949</v>
      </c>
      <c r="N36" s="7"/>
    </row>
    <row r="37" spans="1:14" x14ac:dyDescent="0.25">
      <c r="A37" s="30"/>
      <c r="B37" s="24" t="s">
        <v>12</v>
      </c>
      <c r="C37" s="147">
        <f t="shared" ref="C37:M37" si="13">(C26*600)/(1.8*0.5)</f>
        <v>384.90017945975058</v>
      </c>
      <c r="D37" s="147">
        <f t="shared" si="13"/>
        <v>471.40452079103164</v>
      </c>
      <c r="E37" s="147">
        <f t="shared" si="13"/>
        <v>544.33105395181747</v>
      </c>
      <c r="F37" s="147">
        <f t="shared" si="13"/>
        <v>608.5806194501846</v>
      </c>
      <c r="G37" s="147">
        <f t="shared" si="13"/>
        <v>666.66666666666663</v>
      </c>
      <c r="H37" s="147">
        <f t="shared" si="13"/>
        <v>720.0822998230957</v>
      </c>
      <c r="I37" s="147">
        <f t="shared" si="13"/>
        <v>769.80035891950115</v>
      </c>
      <c r="J37" s="147">
        <f t="shared" si="13"/>
        <v>816.49658092772597</v>
      </c>
      <c r="K37" s="147">
        <f t="shared" si="13"/>
        <v>860.66296582387054</v>
      </c>
      <c r="L37" s="147">
        <f t="shared" si="13"/>
        <v>902.67093384844009</v>
      </c>
      <c r="M37" s="148">
        <f t="shared" si="13"/>
        <v>942.80904158206329</v>
      </c>
      <c r="N37" s="7"/>
    </row>
    <row r="38" spans="1:14" ht="18.75" thickBot="1" x14ac:dyDescent="0.3">
      <c r="A38" s="35"/>
      <c r="B38" s="25" t="s">
        <v>13</v>
      </c>
      <c r="C38" s="149">
        <f t="shared" ref="C38:M38" si="14">(C26*600)/(3*0.5)</f>
        <v>230.94010767585033</v>
      </c>
      <c r="D38" s="149">
        <f t="shared" si="14"/>
        <v>282.84271247461896</v>
      </c>
      <c r="E38" s="149">
        <f t="shared" si="14"/>
        <v>326.59863237109045</v>
      </c>
      <c r="F38" s="149">
        <f t="shared" si="14"/>
        <v>365.14837167011075</v>
      </c>
      <c r="G38" s="149">
        <f t="shared" si="14"/>
        <v>400</v>
      </c>
      <c r="H38" s="149">
        <f t="shared" si="14"/>
        <v>432.04937989385741</v>
      </c>
      <c r="I38" s="149">
        <f t="shared" si="14"/>
        <v>461.88021535170066</v>
      </c>
      <c r="J38" s="149">
        <f t="shared" si="14"/>
        <v>489.89794855663558</v>
      </c>
      <c r="K38" s="149">
        <f t="shared" si="14"/>
        <v>516.39777949432232</v>
      </c>
      <c r="L38" s="149">
        <f t="shared" si="14"/>
        <v>541.60256030906407</v>
      </c>
      <c r="M38" s="150">
        <f t="shared" si="14"/>
        <v>565.68542494923793</v>
      </c>
      <c r="N38" s="8"/>
    </row>
    <row r="39" spans="1:14" ht="6.75" customHeight="1" thickBot="1" x14ac:dyDescent="0.3">
      <c r="C39" s="2"/>
      <c r="D39" s="2"/>
      <c r="E39" s="2"/>
      <c r="F39" s="2"/>
      <c r="G39" s="2"/>
      <c r="H39" s="2"/>
      <c r="I39" s="2"/>
      <c r="J39" s="2"/>
      <c r="K39" s="2"/>
      <c r="L39" s="2"/>
      <c r="M39" s="2"/>
    </row>
    <row r="40" spans="1:14" x14ac:dyDescent="0.25">
      <c r="A40" s="126" t="s">
        <v>31</v>
      </c>
      <c r="B40" s="9" t="s">
        <v>38</v>
      </c>
      <c r="C40" s="21">
        <v>1</v>
      </c>
      <c r="D40" s="21">
        <v>1.5</v>
      </c>
      <c r="E40" s="21">
        <v>2</v>
      </c>
      <c r="F40" s="21">
        <v>2.5</v>
      </c>
      <c r="G40" s="21">
        <v>3</v>
      </c>
      <c r="H40" s="21">
        <v>3.5</v>
      </c>
      <c r="I40" s="21">
        <v>4</v>
      </c>
      <c r="J40" s="21">
        <v>4.5</v>
      </c>
      <c r="K40" s="21">
        <v>5</v>
      </c>
      <c r="L40" s="27">
        <v>5.5</v>
      </c>
      <c r="M40" s="22">
        <v>6</v>
      </c>
      <c r="N40" s="98" t="s">
        <v>0</v>
      </c>
    </row>
    <row r="41" spans="1:14" ht="18.75" thickBot="1" x14ac:dyDescent="0.3">
      <c r="A41" s="127"/>
      <c r="B41" s="10" t="s">
        <v>1</v>
      </c>
      <c r="C41" s="158">
        <f>(SQRT(C40)*$G$41)/SQRT(3)</f>
        <v>0.69282032302755092</v>
      </c>
      <c r="D41" s="158">
        <f t="shared" ref="D41:F41" si="15">(SQRT(D40)*$G$41)/SQRT(3)</f>
        <v>0.84852813742385702</v>
      </c>
      <c r="E41" s="158">
        <f t="shared" si="15"/>
        <v>0.97979589711327131</v>
      </c>
      <c r="F41" s="158">
        <f t="shared" si="15"/>
        <v>1.0954451150103321</v>
      </c>
      <c r="G41" s="158">
        <v>1.2</v>
      </c>
      <c r="H41" s="158">
        <f t="shared" ref="H41:M41" si="16">(SQRT(H40)*$G$41)/SQRT(3)</f>
        <v>1.2961481396815722</v>
      </c>
      <c r="I41" s="158">
        <f t="shared" si="16"/>
        <v>1.3856406460551018</v>
      </c>
      <c r="J41" s="158">
        <f t="shared" si="16"/>
        <v>1.4696938456699069</v>
      </c>
      <c r="K41" s="158">
        <f t="shared" si="16"/>
        <v>1.5491933384829668</v>
      </c>
      <c r="L41" s="159">
        <f t="shared" si="16"/>
        <v>1.6248076809271923</v>
      </c>
      <c r="M41" s="160">
        <f t="shared" si="16"/>
        <v>1.697056274847714</v>
      </c>
      <c r="N41" s="99"/>
    </row>
    <row r="42" spans="1:14" ht="18.75" thickBot="1" x14ac:dyDescent="0.3">
      <c r="A42" s="44" t="s">
        <v>32</v>
      </c>
      <c r="B42" s="103" t="s">
        <v>21</v>
      </c>
      <c r="C42" s="43"/>
      <c r="D42" s="55">
        <v>90</v>
      </c>
      <c r="E42" s="36">
        <v>75</v>
      </c>
      <c r="F42" s="93">
        <v>50</v>
      </c>
      <c r="G42" s="94"/>
      <c r="H42" s="94"/>
      <c r="I42" s="95"/>
      <c r="J42" s="96">
        <v>0</v>
      </c>
      <c r="K42" s="100"/>
      <c r="L42" s="100"/>
      <c r="M42" s="97"/>
      <c r="N42" s="4" t="s">
        <v>41</v>
      </c>
    </row>
    <row r="43" spans="1:14" ht="18.75" thickBot="1" x14ac:dyDescent="0.3">
      <c r="A43" s="45" t="s">
        <v>33</v>
      </c>
      <c r="B43" s="104"/>
      <c r="C43" s="118">
        <v>90</v>
      </c>
      <c r="D43" s="119"/>
      <c r="E43" s="36">
        <v>75</v>
      </c>
      <c r="F43" s="93">
        <v>50</v>
      </c>
      <c r="G43" s="94"/>
      <c r="H43" s="94"/>
      <c r="I43" s="95"/>
      <c r="J43" s="100">
        <v>0</v>
      </c>
      <c r="K43" s="100"/>
      <c r="L43" s="100"/>
      <c r="M43" s="97"/>
      <c r="N43" s="5" t="s">
        <v>40</v>
      </c>
    </row>
    <row r="44" spans="1:14" ht="18.75" thickBot="1" x14ac:dyDescent="0.3">
      <c r="A44" s="46" t="s">
        <v>36</v>
      </c>
      <c r="B44" s="105" t="s">
        <v>22</v>
      </c>
      <c r="C44" s="43"/>
      <c r="D44" s="93">
        <v>50</v>
      </c>
      <c r="E44" s="95"/>
      <c r="F44" s="60"/>
      <c r="G44" s="59"/>
      <c r="H44" s="59"/>
      <c r="I44" s="59"/>
      <c r="J44" s="59">
        <v>0</v>
      </c>
      <c r="K44" s="59"/>
      <c r="L44" s="59"/>
      <c r="M44" s="61"/>
      <c r="N44" s="12" t="s">
        <v>41</v>
      </c>
    </row>
    <row r="45" spans="1:14" ht="18.75" thickBot="1" x14ac:dyDescent="0.3">
      <c r="A45" s="47" t="s">
        <v>35</v>
      </c>
      <c r="B45" s="106"/>
      <c r="C45" s="43"/>
      <c r="D45" s="93">
        <v>50</v>
      </c>
      <c r="E45" s="94"/>
      <c r="F45" s="56"/>
      <c r="G45" s="57"/>
      <c r="H45" s="57"/>
      <c r="I45" s="57"/>
      <c r="J45" s="59">
        <v>0</v>
      </c>
      <c r="K45" s="57"/>
      <c r="L45" s="57"/>
      <c r="M45" s="58"/>
      <c r="N45" s="13" t="s">
        <v>40</v>
      </c>
    </row>
    <row r="46" spans="1:14" ht="18.75" thickBot="1" x14ac:dyDescent="0.3">
      <c r="A46" s="47" t="s">
        <v>34</v>
      </c>
      <c r="B46" s="106"/>
      <c r="C46" s="55">
        <v>90</v>
      </c>
      <c r="D46" s="36">
        <v>75</v>
      </c>
      <c r="E46" s="93">
        <v>50</v>
      </c>
      <c r="F46" s="94"/>
      <c r="G46" s="95"/>
      <c r="H46" s="56"/>
      <c r="I46" s="57"/>
      <c r="J46" s="59">
        <v>0</v>
      </c>
      <c r="K46" s="57"/>
      <c r="L46" s="57"/>
      <c r="M46" s="58"/>
      <c r="N46" s="52" t="s">
        <v>40</v>
      </c>
    </row>
    <row r="47" spans="1:14" ht="18.75" thickBot="1" x14ac:dyDescent="0.3">
      <c r="A47" s="48" t="s">
        <v>37</v>
      </c>
      <c r="B47" s="107"/>
      <c r="C47" s="51"/>
      <c r="D47" s="93">
        <v>50</v>
      </c>
      <c r="E47" s="95"/>
      <c r="F47" s="56"/>
      <c r="G47" s="57"/>
      <c r="H47" s="57"/>
      <c r="I47" s="57"/>
      <c r="J47" s="59">
        <v>0</v>
      </c>
      <c r="K47" s="57"/>
      <c r="L47" s="57"/>
      <c r="M47" s="58"/>
      <c r="N47" s="14" t="s">
        <v>19</v>
      </c>
    </row>
    <row r="48" spans="1:14" ht="18.75" thickBot="1" x14ac:dyDescent="0.3">
      <c r="A48" s="49"/>
      <c r="B48" s="11" t="s">
        <v>7</v>
      </c>
      <c r="C48" s="110" t="s">
        <v>14</v>
      </c>
      <c r="D48" s="111"/>
      <c r="E48" s="111"/>
      <c r="F48" s="111"/>
      <c r="G48" s="111"/>
      <c r="H48" s="111"/>
      <c r="I48" s="111"/>
      <c r="J48" s="111"/>
      <c r="K48" s="111"/>
      <c r="L48" s="111"/>
      <c r="M48" s="112"/>
      <c r="N48" s="8"/>
    </row>
    <row r="49" spans="1:14" x14ac:dyDescent="0.25">
      <c r="A49" s="45"/>
      <c r="B49" s="23" t="s">
        <v>8</v>
      </c>
      <c r="C49" s="145">
        <f>(C41*600)/(0.3*0.5)</f>
        <v>2771.281292110204</v>
      </c>
      <c r="D49" s="145">
        <f t="shared" ref="D49:M49" si="17">(D41*600)/(0.3*0.5)</f>
        <v>3394.1125496954282</v>
      </c>
      <c r="E49" s="145">
        <f t="shared" si="17"/>
        <v>3919.1835884530856</v>
      </c>
      <c r="F49" s="145">
        <f t="shared" si="17"/>
        <v>4381.7804600413292</v>
      </c>
      <c r="G49" s="145">
        <f t="shared" si="17"/>
        <v>4800</v>
      </c>
      <c r="H49" s="145">
        <f t="shared" si="17"/>
        <v>5184.5925587262891</v>
      </c>
      <c r="I49" s="145">
        <f t="shared" si="17"/>
        <v>5542.5625842204081</v>
      </c>
      <c r="J49" s="145">
        <f t="shared" si="17"/>
        <v>5878.7753826796279</v>
      </c>
      <c r="K49" s="145">
        <f t="shared" si="17"/>
        <v>6196.773353931867</v>
      </c>
      <c r="L49" s="145">
        <f t="shared" si="17"/>
        <v>6499.2307237087689</v>
      </c>
      <c r="M49" s="146">
        <f t="shared" si="17"/>
        <v>6788.2250993908565</v>
      </c>
      <c r="N49" s="6"/>
    </row>
    <row r="50" spans="1:14" x14ac:dyDescent="0.25">
      <c r="A50" s="45"/>
      <c r="B50" s="24" t="s">
        <v>9</v>
      </c>
      <c r="C50" s="147">
        <f t="shared" ref="C50:M50" si="18">(C41*600)/(0.6*0.5)</f>
        <v>1385.640646055102</v>
      </c>
      <c r="D50" s="147">
        <f t="shared" si="18"/>
        <v>1697.0562748477141</v>
      </c>
      <c r="E50" s="147">
        <f t="shared" si="18"/>
        <v>1959.5917942265428</v>
      </c>
      <c r="F50" s="147">
        <f t="shared" si="18"/>
        <v>2190.8902300206646</v>
      </c>
      <c r="G50" s="147">
        <f t="shared" si="18"/>
        <v>2400</v>
      </c>
      <c r="H50" s="147">
        <f t="shared" si="18"/>
        <v>2592.2962793631445</v>
      </c>
      <c r="I50" s="147">
        <f t="shared" si="18"/>
        <v>2771.281292110204</v>
      </c>
      <c r="J50" s="147">
        <f t="shared" si="18"/>
        <v>2939.387691339814</v>
      </c>
      <c r="K50" s="147">
        <f t="shared" si="18"/>
        <v>3098.3866769659335</v>
      </c>
      <c r="L50" s="147">
        <f t="shared" si="18"/>
        <v>3249.6153618543844</v>
      </c>
      <c r="M50" s="148">
        <f t="shared" si="18"/>
        <v>3394.1125496954282</v>
      </c>
      <c r="N50" s="7"/>
    </row>
    <row r="51" spans="1:14" x14ac:dyDescent="0.25">
      <c r="A51" s="45"/>
      <c r="B51" s="24" t="s">
        <v>10</v>
      </c>
      <c r="C51" s="147">
        <f t="shared" ref="C51:M51" si="19">(C41*600)/(0.9*0.5)</f>
        <v>923.7604307034012</v>
      </c>
      <c r="D51" s="147">
        <f t="shared" si="19"/>
        <v>1131.3708498984761</v>
      </c>
      <c r="E51" s="147">
        <f t="shared" si="19"/>
        <v>1306.3945294843618</v>
      </c>
      <c r="F51" s="147">
        <f t="shared" si="19"/>
        <v>1460.593486680443</v>
      </c>
      <c r="G51" s="147">
        <f t="shared" si="19"/>
        <v>1600</v>
      </c>
      <c r="H51" s="147">
        <f t="shared" si="19"/>
        <v>1728.1975195754294</v>
      </c>
      <c r="I51" s="147">
        <f t="shared" si="19"/>
        <v>1847.5208614068024</v>
      </c>
      <c r="J51" s="147">
        <f t="shared" si="19"/>
        <v>1959.5917942265426</v>
      </c>
      <c r="K51" s="147">
        <f t="shared" si="19"/>
        <v>2065.5911179772888</v>
      </c>
      <c r="L51" s="147">
        <f t="shared" si="19"/>
        <v>2166.4102412362563</v>
      </c>
      <c r="M51" s="148">
        <f t="shared" si="19"/>
        <v>2262.7416997969522</v>
      </c>
      <c r="N51" s="7"/>
    </row>
    <row r="52" spans="1:14" x14ac:dyDescent="0.25">
      <c r="A52" s="45"/>
      <c r="B52" s="24" t="s">
        <v>11</v>
      </c>
      <c r="C52" s="147">
        <f t="shared" ref="C52:M52" si="20">(C41*600)/(1.2*0.5)</f>
        <v>692.82032302755101</v>
      </c>
      <c r="D52" s="147">
        <f t="shared" si="20"/>
        <v>848.52813742385706</v>
      </c>
      <c r="E52" s="147">
        <f t="shared" si="20"/>
        <v>979.79589711327139</v>
      </c>
      <c r="F52" s="147">
        <f t="shared" si="20"/>
        <v>1095.4451150103323</v>
      </c>
      <c r="G52" s="147">
        <f t="shared" si="20"/>
        <v>1200</v>
      </c>
      <c r="H52" s="147">
        <f t="shared" si="20"/>
        <v>1296.1481396815723</v>
      </c>
      <c r="I52" s="147">
        <f t="shared" si="20"/>
        <v>1385.640646055102</v>
      </c>
      <c r="J52" s="147">
        <f t="shared" si="20"/>
        <v>1469.693845669907</v>
      </c>
      <c r="K52" s="147">
        <f t="shared" si="20"/>
        <v>1549.1933384829667</v>
      </c>
      <c r="L52" s="147">
        <f t="shared" si="20"/>
        <v>1624.8076809271922</v>
      </c>
      <c r="M52" s="148">
        <f t="shared" si="20"/>
        <v>1697.0562748477141</v>
      </c>
      <c r="N52" s="7"/>
    </row>
    <row r="53" spans="1:14" x14ac:dyDescent="0.25">
      <c r="A53" s="45"/>
      <c r="B53" s="24" t="s">
        <v>12</v>
      </c>
      <c r="C53" s="147">
        <f t="shared" ref="C53:M53" si="21">(C41*600)/(1.8*0.5)</f>
        <v>461.8802153517006</v>
      </c>
      <c r="D53" s="147">
        <f t="shared" si="21"/>
        <v>565.68542494923804</v>
      </c>
      <c r="E53" s="147">
        <f t="shared" si="21"/>
        <v>653.19726474218089</v>
      </c>
      <c r="F53" s="147">
        <f t="shared" si="21"/>
        <v>730.2967433402215</v>
      </c>
      <c r="G53" s="147">
        <f t="shared" si="21"/>
        <v>800</v>
      </c>
      <c r="H53" s="147">
        <f t="shared" si="21"/>
        <v>864.0987597877147</v>
      </c>
      <c r="I53" s="147">
        <f t="shared" si="21"/>
        <v>923.7604307034012</v>
      </c>
      <c r="J53" s="147">
        <f t="shared" si="21"/>
        <v>979.79589711327128</v>
      </c>
      <c r="K53" s="147">
        <f t="shared" si="21"/>
        <v>1032.7955589886444</v>
      </c>
      <c r="L53" s="147">
        <f t="shared" si="21"/>
        <v>1083.2051206181281</v>
      </c>
      <c r="M53" s="148">
        <f t="shared" si="21"/>
        <v>1131.3708498984761</v>
      </c>
      <c r="N53" s="7"/>
    </row>
    <row r="54" spans="1:14" ht="18.75" thickBot="1" x14ac:dyDescent="0.3">
      <c r="A54" s="50"/>
      <c r="B54" s="25" t="s">
        <v>13</v>
      </c>
      <c r="C54" s="149">
        <f t="shared" ref="C54:M54" si="22">(C41*600)/(3*0.5)</f>
        <v>277.12812921102039</v>
      </c>
      <c r="D54" s="149">
        <f t="shared" si="22"/>
        <v>339.41125496954282</v>
      </c>
      <c r="E54" s="149">
        <f t="shared" si="22"/>
        <v>391.91835884530855</v>
      </c>
      <c r="F54" s="149">
        <f t="shared" si="22"/>
        <v>438.17804600413291</v>
      </c>
      <c r="G54" s="149">
        <f t="shared" si="22"/>
        <v>480</v>
      </c>
      <c r="H54" s="149">
        <f t="shared" si="22"/>
        <v>518.45925587262889</v>
      </c>
      <c r="I54" s="149">
        <f t="shared" si="22"/>
        <v>554.25625842204079</v>
      </c>
      <c r="J54" s="149">
        <f t="shared" si="22"/>
        <v>587.87753826796279</v>
      </c>
      <c r="K54" s="149">
        <f t="shared" si="22"/>
        <v>619.6773353931867</v>
      </c>
      <c r="L54" s="149">
        <f t="shared" si="22"/>
        <v>649.92307237087687</v>
      </c>
      <c r="M54" s="150">
        <f t="shared" si="22"/>
        <v>678.82250993908565</v>
      </c>
      <c r="N54" s="8"/>
    </row>
    <row r="55" spans="1:14" ht="6.75" customHeight="1" thickBot="1" x14ac:dyDescent="0.3">
      <c r="C55" s="2"/>
      <c r="D55" s="2"/>
      <c r="E55" s="2"/>
      <c r="F55" s="2"/>
      <c r="G55" s="2"/>
      <c r="H55" s="2"/>
      <c r="I55" s="2"/>
      <c r="J55" s="2"/>
      <c r="K55" s="2"/>
      <c r="L55" s="2"/>
      <c r="M55" s="2"/>
    </row>
    <row r="56" spans="1:14" x14ac:dyDescent="0.25">
      <c r="A56" s="128" t="s">
        <v>42</v>
      </c>
      <c r="B56" s="9" t="s">
        <v>38</v>
      </c>
      <c r="C56" s="21">
        <v>1</v>
      </c>
      <c r="D56" s="21">
        <v>1.5</v>
      </c>
      <c r="E56" s="21">
        <v>2</v>
      </c>
      <c r="F56" s="21">
        <v>2.5</v>
      </c>
      <c r="G56" s="21">
        <v>3</v>
      </c>
      <c r="H56" s="21">
        <v>3.5</v>
      </c>
      <c r="I56" s="21">
        <v>4</v>
      </c>
      <c r="J56" s="21">
        <v>4.5</v>
      </c>
      <c r="K56" s="21">
        <v>5</v>
      </c>
      <c r="L56" s="27">
        <v>5.5</v>
      </c>
      <c r="M56" s="22">
        <v>6</v>
      </c>
      <c r="N56" s="98" t="s">
        <v>0</v>
      </c>
    </row>
    <row r="57" spans="1:14" ht="18.75" thickBot="1" x14ac:dyDescent="0.3">
      <c r="A57" s="129"/>
      <c r="B57" s="10" t="s">
        <v>1</v>
      </c>
      <c r="C57" s="158">
        <f>(SQRT(C56)*$G$57)/SQRT(3)</f>
        <v>0.9237604307034013</v>
      </c>
      <c r="D57" s="158">
        <f t="shared" ref="D57:F57" si="23">(SQRT(D56)*$G$57)/SQRT(3)</f>
        <v>1.131370849898476</v>
      </c>
      <c r="E57" s="158">
        <f t="shared" si="23"/>
        <v>1.306394529484362</v>
      </c>
      <c r="F57" s="158">
        <f t="shared" si="23"/>
        <v>1.4605934866804433</v>
      </c>
      <c r="G57" s="158">
        <v>1.6</v>
      </c>
      <c r="H57" s="158">
        <f t="shared" ref="H57:M57" si="24">(SQRT(H56)*$G$57)/SQRT(3)</f>
        <v>1.7281975195754296</v>
      </c>
      <c r="I57" s="158">
        <f t="shared" si="24"/>
        <v>1.8475208614068026</v>
      </c>
      <c r="J57" s="158">
        <f t="shared" si="24"/>
        <v>1.9595917942265426</v>
      </c>
      <c r="K57" s="158">
        <f t="shared" si="24"/>
        <v>2.0655911179772892</v>
      </c>
      <c r="L57" s="159">
        <f t="shared" si="24"/>
        <v>2.1664102412362563</v>
      </c>
      <c r="M57" s="160">
        <f t="shared" si="24"/>
        <v>2.2627416997969521</v>
      </c>
      <c r="N57" s="99"/>
    </row>
    <row r="58" spans="1:14" ht="18.75" thickBot="1" x14ac:dyDescent="0.3">
      <c r="A58" s="69" t="s">
        <v>43</v>
      </c>
      <c r="B58" s="103" t="s">
        <v>21</v>
      </c>
      <c r="C58" s="43"/>
      <c r="D58" s="130">
        <v>75</v>
      </c>
      <c r="E58" s="131"/>
      <c r="F58" s="132"/>
      <c r="G58" s="132"/>
      <c r="H58" s="132"/>
      <c r="I58" s="132"/>
      <c r="J58" s="132"/>
      <c r="K58" s="132"/>
      <c r="L58" s="132"/>
      <c r="M58" s="133"/>
      <c r="N58" s="4" t="s">
        <v>39</v>
      </c>
    </row>
    <row r="59" spans="1:14" ht="18.75" thickBot="1" x14ac:dyDescent="0.3">
      <c r="A59" s="70" t="s">
        <v>44</v>
      </c>
      <c r="B59" s="104"/>
      <c r="C59" s="77">
        <v>90</v>
      </c>
      <c r="D59" s="36">
        <v>75</v>
      </c>
      <c r="E59" s="78">
        <v>50</v>
      </c>
      <c r="F59" s="56"/>
      <c r="G59" s="57"/>
      <c r="H59" s="57"/>
      <c r="I59" s="57"/>
      <c r="J59" s="83">
        <v>0</v>
      </c>
      <c r="K59" s="53"/>
      <c r="L59" s="53"/>
      <c r="M59" s="54"/>
      <c r="N59" s="79" t="s">
        <v>49</v>
      </c>
    </row>
    <row r="60" spans="1:14" ht="18.75" thickBot="1" x14ac:dyDescent="0.3">
      <c r="A60" s="71" t="s">
        <v>45</v>
      </c>
      <c r="B60" s="105" t="s">
        <v>22</v>
      </c>
      <c r="C60" s="36">
        <v>75</v>
      </c>
      <c r="D60" s="93">
        <v>50</v>
      </c>
      <c r="E60" s="95"/>
      <c r="F60" s="80"/>
      <c r="G60" s="81"/>
      <c r="H60" s="81"/>
      <c r="I60" s="81"/>
      <c r="J60" s="81">
        <v>0</v>
      </c>
      <c r="K60" s="81"/>
      <c r="L60" s="81"/>
      <c r="M60" s="82"/>
      <c r="N60" s="12" t="s">
        <v>39</v>
      </c>
    </row>
    <row r="61" spans="1:14" ht="18.75" thickBot="1" x14ac:dyDescent="0.3">
      <c r="A61" s="72" t="s">
        <v>46</v>
      </c>
      <c r="B61" s="106"/>
      <c r="C61" s="36">
        <v>75</v>
      </c>
      <c r="D61" s="93">
        <v>50</v>
      </c>
      <c r="E61" s="94"/>
      <c r="F61" s="94"/>
      <c r="G61" s="95"/>
      <c r="H61" s="57"/>
      <c r="I61" s="57"/>
      <c r="J61" s="59">
        <v>0</v>
      </c>
      <c r="K61" s="57"/>
      <c r="L61" s="57"/>
      <c r="M61" s="58"/>
      <c r="N61" s="13" t="s">
        <v>49</v>
      </c>
    </row>
    <row r="62" spans="1:14" ht="18.75" thickBot="1" x14ac:dyDescent="0.3">
      <c r="A62" s="72" t="s">
        <v>47</v>
      </c>
      <c r="B62" s="106"/>
      <c r="C62" s="55">
        <v>90</v>
      </c>
      <c r="D62" s="36">
        <v>75</v>
      </c>
      <c r="E62" s="93">
        <v>50</v>
      </c>
      <c r="F62" s="94"/>
      <c r="G62" s="95"/>
      <c r="H62" s="56"/>
      <c r="I62" s="57"/>
      <c r="J62" s="59">
        <v>0</v>
      </c>
      <c r="K62" s="57"/>
      <c r="L62" s="57"/>
      <c r="M62" s="58"/>
      <c r="N62" s="52" t="s">
        <v>49</v>
      </c>
    </row>
    <row r="63" spans="1:14" ht="18.75" thickBot="1" x14ac:dyDescent="0.3">
      <c r="A63" s="73" t="s">
        <v>48</v>
      </c>
      <c r="B63" s="107"/>
      <c r="C63" s="51"/>
      <c r="D63" s="36">
        <v>75</v>
      </c>
      <c r="E63" s="76">
        <v>50</v>
      </c>
      <c r="F63" s="56"/>
      <c r="G63" s="57"/>
      <c r="H63" s="57"/>
      <c r="I63" s="57"/>
      <c r="J63" s="59">
        <v>0</v>
      </c>
      <c r="K63" s="57"/>
      <c r="L63" s="57"/>
      <c r="M63" s="58"/>
      <c r="N63" s="14" t="s">
        <v>19</v>
      </c>
    </row>
    <row r="64" spans="1:14" ht="18.75" thickBot="1" x14ac:dyDescent="0.3">
      <c r="A64" s="74"/>
      <c r="B64" s="11" t="s">
        <v>7</v>
      </c>
      <c r="C64" s="110" t="s">
        <v>14</v>
      </c>
      <c r="D64" s="111"/>
      <c r="E64" s="111"/>
      <c r="F64" s="111"/>
      <c r="G64" s="111"/>
      <c r="H64" s="111"/>
      <c r="I64" s="111"/>
      <c r="J64" s="111"/>
      <c r="K64" s="111"/>
      <c r="L64" s="111"/>
      <c r="M64" s="112"/>
      <c r="N64" s="8"/>
    </row>
    <row r="65" spans="1:14" x14ac:dyDescent="0.25">
      <c r="A65" s="70"/>
      <c r="B65" s="23" t="s">
        <v>8</v>
      </c>
      <c r="C65" s="62">
        <f>(C57*600)/(0.3*0.5)</f>
        <v>3695.0417228136052</v>
      </c>
      <c r="D65" s="62">
        <f t="shared" ref="D65:M65" si="25">(D57*600)/(0.3*0.5)</f>
        <v>4525.4833995939043</v>
      </c>
      <c r="E65" s="62">
        <f t="shared" si="25"/>
        <v>5225.578117937448</v>
      </c>
      <c r="F65" s="62">
        <f t="shared" si="25"/>
        <v>5842.3739467217729</v>
      </c>
      <c r="G65" s="62">
        <f t="shared" si="25"/>
        <v>6400</v>
      </c>
      <c r="H65" s="62">
        <f t="shared" si="25"/>
        <v>6912.7900783017185</v>
      </c>
      <c r="I65" s="62">
        <f t="shared" si="25"/>
        <v>7390.0834456272105</v>
      </c>
      <c r="J65" s="62">
        <f t="shared" si="25"/>
        <v>7838.3671769061712</v>
      </c>
      <c r="K65" s="62">
        <f t="shared" si="25"/>
        <v>8262.3644719091571</v>
      </c>
      <c r="L65" s="62">
        <f t="shared" si="25"/>
        <v>8665.6409649450252</v>
      </c>
      <c r="M65" s="63">
        <f t="shared" si="25"/>
        <v>9050.9667991878086</v>
      </c>
      <c r="N65" s="6"/>
    </row>
    <row r="66" spans="1:14" x14ac:dyDescent="0.25">
      <c r="A66" s="70"/>
      <c r="B66" s="24" t="s">
        <v>9</v>
      </c>
      <c r="C66" s="64">
        <f t="shared" ref="C66:M66" si="26">(C57*600)/(0.6*0.5)</f>
        <v>1847.5208614068026</v>
      </c>
      <c r="D66" s="64">
        <f t="shared" si="26"/>
        <v>2262.7416997969522</v>
      </c>
      <c r="E66" s="64">
        <f t="shared" si="26"/>
        <v>2612.789058968724</v>
      </c>
      <c r="F66" s="64">
        <f t="shared" si="26"/>
        <v>2921.1869733608864</v>
      </c>
      <c r="G66" s="64">
        <f t="shared" si="26"/>
        <v>3200</v>
      </c>
      <c r="H66" s="64">
        <f t="shared" si="26"/>
        <v>3456.3950391508592</v>
      </c>
      <c r="I66" s="64">
        <f t="shared" si="26"/>
        <v>3695.0417228136052</v>
      </c>
      <c r="J66" s="64">
        <f t="shared" si="26"/>
        <v>3919.1835884530856</v>
      </c>
      <c r="K66" s="64">
        <f t="shared" si="26"/>
        <v>4131.1822359545786</v>
      </c>
      <c r="L66" s="64">
        <f t="shared" si="26"/>
        <v>4332.8204824725126</v>
      </c>
      <c r="M66" s="65">
        <f t="shared" si="26"/>
        <v>4525.4833995939043</v>
      </c>
      <c r="N66" s="7"/>
    </row>
    <row r="67" spans="1:14" x14ac:dyDescent="0.25">
      <c r="A67" s="70"/>
      <c r="B67" s="24" t="s">
        <v>10</v>
      </c>
      <c r="C67" s="64">
        <f t="shared" ref="C67:M67" si="27">(C57*600)/(0.9*0.5)</f>
        <v>1231.6805742712017</v>
      </c>
      <c r="D67" s="64">
        <f t="shared" si="27"/>
        <v>1508.4944665313014</v>
      </c>
      <c r="E67" s="64">
        <f t="shared" si="27"/>
        <v>1741.8593726458159</v>
      </c>
      <c r="F67" s="64">
        <f t="shared" si="27"/>
        <v>1947.4579822405908</v>
      </c>
      <c r="G67" s="64">
        <f t="shared" si="27"/>
        <v>2133.3333333333335</v>
      </c>
      <c r="H67" s="64">
        <f t="shared" si="27"/>
        <v>2304.2633594339063</v>
      </c>
      <c r="I67" s="64">
        <f t="shared" si="27"/>
        <v>2463.3611485424035</v>
      </c>
      <c r="J67" s="64">
        <f t="shared" si="27"/>
        <v>2612.7890589687236</v>
      </c>
      <c r="K67" s="64">
        <f t="shared" si="27"/>
        <v>2754.1214906363857</v>
      </c>
      <c r="L67" s="64">
        <f t="shared" si="27"/>
        <v>2888.5469883150081</v>
      </c>
      <c r="M67" s="65">
        <f t="shared" si="27"/>
        <v>3016.9889330626029</v>
      </c>
      <c r="N67" s="7"/>
    </row>
    <row r="68" spans="1:14" x14ac:dyDescent="0.25">
      <c r="A68" s="70"/>
      <c r="B68" s="24" t="s">
        <v>11</v>
      </c>
      <c r="C68" s="64">
        <f t="shared" ref="C68:M68" si="28">(C57*600)/(1.2*0.5)</f>
        <v>923.76043070340131</v>
      </c>
      <c r="D68" s="64">
        <f t="shared" si="28"/>
        <v>1131.3708498984761</v>
      </c>
      <c r="E68" s="64">
        <f t="shared" si="28"/>
        <v>1306.394529484362</v>
      </c>
      <c r="F68" s="64">
        <f t="shared" si="28"/>
        <v>1460.5934866804432</v>
      </c>
      <c r="G68" s="64">
        <f t="shared" si="28"/>
        <v>1600</v>
      </c>
      <c r="H68" s="64">
        <f t="shared" si="28"/>
        <v>1728.1975195754296</v>
      </c>
      <c r="I68" s="64">
        <f t="shared" si="28"/>
        <v>1847.5208614068026</v>
      </c>
      <c r="J68" s="64">
        <f t="shared" si="28"/>
        <v>1959.5917942265428</v>
      </c>
      <c r="K68" s="64">
        <f t="shared" si="28"/>
        <v>2065.5911179772893</v>
      </c>
      <c r="L68" s="64">
        <f t="shared" si="28"/>
        <v>2166.4102412362563</v>
      </c>
      <c r="M68" s="65">
        <f t="shared" si="28"/>
        <v>2262.7416997969522</v>
      </c>
      <c r="N68" s="7"/>
    </row>
    <row r="69" spans="1:14" x14ac:dyDescent="0.25">
      <c r="A69" s="70"/>
      <c r="B69" s="24" t="s">
        <v>12</v>
      </c>
      <c r="C69" s="64">
        <f t="shared" ref="C69:M69" si="29">(C57*600)/(1.8*0.5)</f>
        <v>615.84028713560087</v>
      </c>
      <c r="D69" s="64">
        <f t="shared" si="29"/>
        <v>754.24723326565072</v>
      </c>
      <c r="E69" s="64">
        <f t="shared" si="29"/>
        <v>870.92968632290797</v>
      </c>
      <c r="F69" s="64">
        <f t="shared" si="29"/>
        <v>973.7289911202954</v>
      </c>
      <c r="G69" s="64">
        <f t="shared" si="29"/>
        <v>1066.6666666666667</v>
      </c>
      <c r="H69" s="64">
        <f t="shared" si="29"/>
        <v>1152.1316797169532</v>
      </c>
      <c r="I69" s="64">
        <f t="shared" si="29"/>
        <v>1231.6805742712017</v>
      </c>
      <c r="J69" s="64">
        <f t="shared" si="29"/>
        <v>1306.3945294843618</v>
      </c>
      <c r="K69" s="64">
        <f t="shared" si="29"/>
        <v>1377.0607453181929</v>
      </c>
      <c r="L69" s="64">
        <f t="shared" si="29"/>
        <v>1444.273494157504</v>
      </c>
      <c r="M69" s="65">
        <f t="shared" si="29"/>
        <v>1508.4944665313014</v>
      </c>
      <c r="N69" s="7"/>
    </row>
    <row r="70" spans="1:14" ht="18.75" thickBot="1" x14ac:dyDescent="0.3">
      <c r="A70" s="75"/>
      <c r="B70" s="25" t="s">
        <v>13</v>
      </c>
      <c r="C70" s="66">
        <f t="shared" ref="C70:M70" si="30">(C57*600)/(3*0.5)</f>
        <v>369.50417228136052</v>
      </c>
      <c r="D70" s="66">
        <f t="shared" si="30"/>
        <v>452.54833995939043</v>
      </c>
      <c r="E70" s="66">
        <f t="shared" si="30"/>
        <v>522.5578117937448</v>
      </c>
      <c r="F70" s="66">
        <f t="shared" si="30"/>
        <v>584.23739467217729</v>
      </c>
      <c r="G70" s="66">
        <f t="shared" si="30"/>
        <v>640</v>
      </c>
      <c r="H70" s="66">
        <f t="shared" si="30"/>
        <v>691.27900783017185</v>
      </c>
      <c r="I70" s="66">
        <f t="shared" si="30"/>
        <v>739.00834456272105</v>
      </c>
      <c r="J70" s="66">
        <f t="shared" si="30"/>
        <v>783.83671769061709</v>
      </c>
      <c r="K70" s="66">
        <f t="shared" si="30"/>
        <v>826.23644719091578</v>
      </c>
      <c r="L70" s="66">
        <f t="shared" si="30"/>
        <v>866.56409649450245</v>
      </c>
      <c r="M70" s="67">
        <f t="shared" si="30"/>
        <v>905.09667991878086</v>
      </c>
      <c r="N70" s="8"/>
    </row>
    <row r="71" spans="1:14" ht="6.75" customHeight="1" thickBot="1" x14ac:dyDescent="0.3">
      <c r="C71" s="2"/>
      <c r="D71" s="2"/>
      <c r="E71" s="2"/>
      <c r="F71" s="2"/>
      <c r="G71" s="2"/>
      <c r="H71" s="2"/>
      <c r="I71" s="2"/>
      <c r="J71" s="2"/>
      <c r="K71" s="2"/>
      <c r="L71" s="2"/>
      <c r="M71" s="2"/>
    </row>
    <row r="72" spans="1:14" x14ac:dyDescent="0.25">
      <c r="A72" s="134" t="s">
        <v>50</v>
      </c>
      <c r="B72" s="9" t="s">
        <v>38</v>
      </c>
      <c r="C72" s="21">
        <v>1</v>
      </c>
      <c r="D72" s="21">
        <v>1.5</v>
      </c>
      <c r="E72" s="21">
        <v>2</v>
      </c>
      <c r="F72" s="21">
        <v>2.5</v>
      </c>
      <c r="G72" s="21">
        <v>3</v>
      </c>
      <c r="H72" s="21">
        <v>3.5</v>
      </c>
      <c r="I72" s="21">
        <v>4</v>
      </c>
      <c r="J72" s="21">
        <v>4.5</v>
      </c>
      <c r="K72" s="21">
        <v>5</v>
      </c>
      <c r="L72" s="27">
        <v>5.5</v>
      </c>
      <c r="M72" s="22">
        <v>6</v>
      </c>
      <c r="N72" s="98" t="s">
        <v>0</v>
      </c>
    </row>
    <row r="73" spans="1:14" ht="18.75" thickBot="1" x14ac:dyDescent="0.3">
      <c r="A73" s="135"/>
      <c r="B73" s="10" t="s">
        <v>1</v>
      </c>
      <c r="C73" s="158">
        <f>(SQRT(C72)*$G$73)/SQRT(3)</f>
        <v>1.1547005383792517</v>
      </c>
      <c r="D73" s="158">
        <f t="shared" ref="D73:F73" si="31">(SQRT(D72)*$G$73)/SQRT(3)</f>
        <v>1.4142135623730949</v>
      </c>
      <c r="E73" s="158">
        <f t="shared" si="31"/>
        <v>1.6329931618554523</v>
      </c>
      <c r="F73" s="158">
        <f t="shared" si="31"/>
        <v>1.825741858350554</v>
      </c>
      <c r="G73" s="158">
        <v>2</v>
      </c>
      <c r="H73" s="158">
        <f t="shared" ref="H73:M73" si="32">(SQRT(H72)*$G$73)/SQRT(3)</f>
        <v>2.1602468994692869</v>
      </c>
      <c r="I73" s="158">
        <f t="shared" si="32"/>
        <v>2.3094010767585034</v>
      </c>
      <c r="J73" s="158">
        <f t="shared" si="32"/>
        <v>2.4494897427831779</v>
      </c>
      <c r="K73" s="158">
        <f t="shared" si="32"/>
        <v>2.5819888974716116</v>
      </c>
      <c r="L73" s="159">
        <f t="shared" si="32"/>
        <v>2.7080128015453204</v>
      </c>
      <c r="M73" s="160">
        <f t="shared" si="32"/>
        <v>2.8284271247461898</v>
      </c>
      <c r="N73" s="99"/>
    </row>
    <row r="74" spans="1:14" ht="36.75" thickBot="1" x14ac:dyDescent="0.3">
      <c r="A74" s="91" t="s">
        <v>51</v>
      </c>
      <c r="B74" s="90" t="s">
        <v>55</v>
      </c>
      <c r="C74" s="77">
        <v>90</v>
      </c>
      <c r="D74" s="36">
        <v>75</v>
      </c>
      <c r="E74" s="136">
        <v>50</v>
      </c>
      <c r="F74" s="137"/>
      <c r="G74" s="138"/>
      <c r="H74" s="139">
        <v>0</v>
      </c>
      <c r="I74" s="140"/>
      <c r="J74" s="140"/>
      <c r="K74" s="140"/>
      <c r="L74" s="140"/>
      <c r="M74" s="141"/>
      <c r="N74" s="92" t="s">
        <v>56</v>
      </c>
    </row>
    <row r="75" spans="1:14" ht="18.75" thickBot="1" x14ac:dyDescent="0.3">
      <c r="A75" s="85" t="s">
        <v>52</v>
      </c>
      <c r="B75" s="105" t="s">
        <v>22</v>
      </c>
      <c r="C75" s="55">
        <v>90</v>
      </c>
      <c r="D75" s="36">
        <v>75</v>
      </c>
      <c r="E75" s="136">
        <v>50</v>
      </c>
      <c r="F75" s="137"/>
      <c r="G75" s="137"/>
      <c r="H75" s="137"/>
      <c r="I75" s="137"/>
      <c r="J75" s="137"/>
      <c r="K75" s="137"/>
      <c r="L75" s="137"/>
      <c r="M75" s="138"/>
      <c r="N75" s="12" t="s">
        <v>57</v>
      </c>
    </row>
    <row r="76" spans="1:14" ht="18.75" thickBot="1" x14ac:dyDescent="0.3">
      <c r="A76" s="86" t="s">
        <v>53</v>
      </c>
      <c r="B76" s="106"/>
      <c r="C76" s="55">
        <v>90</v>
      </c>
      <c r="D76" s="36">
        <v>75</v>
      </c>
      <c r="E76" s="93">
        <v>50</v>
      </c>
      <c r="F76" s="94"/>
      <c r="G76" s="94"/>
      <c r="H76" s="94"/>
      <c r="I76" s="95"/>
      <c r="J76" s="139">
        <v>0</v>
      </c>
      <c r="K76" s="140"/>
      <c r="L76" s="140"/>
      <c r="M76" s="141"/>
      <c r="N76" s="13" t="s">
        <v>56</v>
      </c>
    </row>
    <row r="77" spans="1:14" ht="18.75" thickBot="1" x14ac:dyDescent="0.3">
      <c r="A77" s="87" t="s">
        <v>54</v>
      </c>
      <c r="B77" s="107"/>
      <c r="C77" s="142">
        <v>90</v>
      </c>
      <c r="D77" s="143"/>
      <c r="E77" s="130">
        <v>75</v>
      </c>
      <c r="F77" s="144"/>
      <c r="G77" s="137">
        <v>50</v>
      </c>
      <c r="H77" s="137"/>
      <c r="I77" s="137"/>
      <c r="J77" s="137"/>
      <c r="K77" s="137"/>
      <c r="L77" s="137"/>
      <c r="M77" s="138"/>
      <c r="N77" s="14" t="s">
        <v>19</v>
      </c>
    </row>
    <row r="78" spans="1:14" ht="18.75" thickBot="1" x14ac:dyDescent="0.3">
      <c r="A78" s="88"/>
      <c r="B78" s="11" t="s">
        <v>7</v>
      </c>
      <c r="C78" s="110" t="s">
        <v>14</v>
      </c>
      <c r="D78" s="111"/>
      <c r="E78" s="111"/>
      <c r="F78" s="111"/>
      <c r="G78" s="111"/>
      <c r="H78" s="111"/>
      <c r="I78" s="111"/>
      <c r="J78" s="111"/>
      <c r="K78" s="111"/>
      <c r="L78" s="111"/>
      <c r="M78" s="112"/>
      <c r="N78" s="8"/>
    </row>
    <row r="79" spans="1:14" x14ac:dyDescent="0.25">
      <c r="A79" s="84"/>
      <c r="B79" s="23" t="s">
        <v>8</v>
      </c>
      <c r="C79" s="62">
        <f>(C73*600)/(0.3*0.5)</f>
        <v>4618.8021535170074</v>
      </c>
      <c r="D79" s="62">
        <f t="shared" ref="D79:M79" si="33">(D73*600)/(0.3*0.5)</f>
        <v>5656.8542494923795</v>
      </c>
      <c r="E79" s="62">
        <f t="shared" si="33"/>
        <v>6531.9726474218096</v>
      </c>
      <c r="F79" s="62">
        <f t="shared" si="33"/>
        <v>7302.9674334022156</v>
      </c>
      <c r="G79" s="62">
        <f t="shared" si="33"/>
        <v>8000</v>
      </c>
      <c r="H79" s="62">
        <f t="shared" si="33"/>
        <v>8640.9875978771488</v>
      </c>
      <c r="I79" s="62">
        <f t="shared" si="33"/>
        <v>9237.6043070340147</v>
      </c>
      <c r="J79" s="62">
        <f t="shared" si="33"/>
        <v>9797.9589711327117</v>
      </c>
      <c r="K79" s="62">
        <f t="shared" si="33"/>
        <v>10327.955589886447</v>
      </c>
      <c r="L79" s="62">
        <f t="shared" si="33"/>
        <v>10832.051206181282</v>
      </c>
      <c r="M79" s="63">
        <f t="shared" si="33"/>
        <v>11313.708498984759</v>
      </c>
      <c r="N79" s="6"/>
    </row>
    <row r="80" spans="1:14" x14ac:dyDescent="0.25">
      <c r="A80" s="84"/>
      <c r="B80" s="24" t="s">
        <v>9</v>
      </c>
      <c r="C80" s="64">
        <f t="shared" ref="C80:M80" si="34">(C73*600)/(0.6*0.5)</f>
        <v>2309.4010767585037</v>
      </c>
      <c r="D80" s="64">
        <f t="shared" si="34"/>
        <v>2828.4271247461897</v>
      </c>
      <c r="E80" s="64">
        <f t="shared" si="34"/>
        <v>3265.9863237109048</v>
      </c>
      <c r="F80" s="64">
        <f t="shared" si="34"/>
        <v>3651.4837167011078</v>
      </c>
      <c r="G80" s="64">
        <f t="shared" si="34"/>
        <v>4000</v>
      </c>
      <c r="H80" s="64">
        <f t="shared" si="34"/>
        <v>4320.4937989385744</v>
      </c>
      <c r="I80" s="64">
        <f t="shared" si="34"/>
        <v>4618.8021535170074</v>
      </c>
      <c r="J80" s="64">
        <f t="shared" si="34"/>
        <v>4898.9794855663558</v>
      </c>
      <c r="K80" s="64">
        <f t="shared" si="34"/>
        <v>5163.9777949432237</v>
      </c>
      <c r="L80" s="64">
        <f t="shared" si="34"/>
        <v>5416.0256030906412</v>
      </c>
      <c r="M80" s="65">
        <f t="shared" si="34"/>
        <v>5656.8542494923795</v>
      </c>
      <c r="N80" s="7"/>
    </row>
    <row r="81" spans="1:14" x14ac:dyDescent="0.25">
      <c r="A81" s="84"/>
      <c r="B81" s="24" t="s">
        <v>10</v>
      </c>
      <c r="C81" s="64">
        <f t="shared" ref="C81:M81" si="35">(C73*600)/(0.9*0.5)</f>
        <v>1539.6007178390023</v>
      </c>
      <c r="D81" s="64">
        <f t="shared" si="35"/>
        <v>1885.6180831641266</v>
      </c>
      <c r="E81" s="64">
        <f t="shared" si="35"/>
        <v>2177.3242158072699</v>
      </c>
      <c r="F81" s="64">
        <f t="shared" si="35"/>
        <v>2434.3224778007384</v>
      </c>
      <c r="G81" s="64">
        <f t="shared" si="35"/>
        <v>2666.6666666666665</v>
      </c>
      <c r="H81" s="64">
        <f t="shared" si="35"/>
        <v>2880.3291992923828</v>
      </c>
      <c r="I81" s="64">
        <f t="shared" si="35"/>
        <v>3079.2014356780046</v>
      </c>
      <c r="J81" s="64">
        <f t="shared" si="35"/>
        <v>3265.9863237109039</v>
      </c>
      <c r="K81" s="64">
        <f t="shared" si="35"/>
        <v>3442.6518632954821</v>
      </c>
      <c r="L81" s="64">
        <f t="shared" si="35"/>
        <v>3610.6837353937603</v>
      </c>
      <c r="M81" s="65">
        <f t="shared" si="35"/>
        <v>3771.2361663282531</v>
      </c>
      <c r="N81" s="7"/>
    </row>
    <row r="82" spans="1:14" x14ac:dyDescent="0.25">
      <c r="A82" s="84"/>
      <c r="B82" s="24" t="s">
        <v>11</v>
      </c>
      <c r="C82" s="64">
        <f t="shared" ref="C82:M82" si="36">(C73*600)/(1.2*0.5)</f>
        <v>1154.7005383792518</v>
      </c>
      <c r="D82" s="64">
        <f t="shared" si="36"/>
        <v>1414.2135623730949</v>
      </c>
      <c r="E82" s="64">
        <f t="shared" si="36"/>
        <v>1632.9931618554524</v>
      </c>
      <c r="F82" s="64">
        <f t="shared" si="36"/>
        <v>1825.7418583505539</v>
      </c>
      <c r="G82" s="64">
        <f t="shared" si="36"/>
        <v>2000</v>
      </c>
      <c r="H82" s="64">
        <f t="shared" si="36"/>
        <v>2160.2468994692872</v>
      </c>
      <c r="I82" s="64">
        <f t="shared" si="36"/>
        <v>2309.4010767585037</v>
      </c>
      <c r="J82" s="64">
        <f t="shared" si="36"/>
        <v>2449.4897427831779</v>
      </c>
      <c r="K82" s="64">
        <f t="shared" si="36"/>
        <v>2581.9888974716118</v>
      </c>
      <c r="L82" s="64">
        <f t="shared" si="36"/>
        <v>2708.0128015453206</v>
      </c>
      <c r="M82" s="65">
        <f t="shared" si="36"/>
        <v>2828.4271247461897</v>
      </c>
      <c r="N82" s="7"/>
    </row>
    <row r="83" spans="1:14" x14ac:dyDescent="0.25">
      <c r="A83" s="84"/>
      <c r="B83" s="24" t="s">
        <v>12</v>
      </c>
      <c r="C83" s="64">
        <f t="shared" ref="C83:M83" si="37">(C73*600)/(1.8*0.5)</f>
        <v>769.80035891950115</v>
      </c>
      <c r="D83" s="64">
        <f t="shared" si="37"/>
        <v>942.80904158206329</v>
      </c>
      <c r="E83" s="64">
        <f t="shared" si="37"/>
        <v>1088.6621079036349</v>
      </c>
      <c r="F83" s="64">
        <f t="shared" si="37"/>
        <v>1217.1612389003692</v>
      </c>
      <c r="G83" s="64">
        <f t="shared" si="37"/>
        <v>1333.3333333333333</v>
      </c>
      <c r="H83" s="64">
        <f t="shared" si="37"/>
        <v>1440.1645996461914</v>
      </c>
      <c r="I83" s="64">
        <f t="shared" si="37"/>
        <v>1539.6007178390023</v>
      </c>
      <c r="J83" s="64">
        <f t="shared" si="37"/>
        <v>1632.9931618554519</v>
      </c>
      <c r="K83" s="64">
        <f t="shared" si="37"/>
        <v>1721.3259316477411</v>
      </c>
      <c r="L83" s="64">
        <f t="shared" si="37"/>
        <v>1805.3418676968802</v>
      </c>
      <c r="M83" s="65">
        <f t="shared" si="37"/>
        <v>1885.6180831641266</v>
      </c>
      <c r="N83" s="7"/>
    </row>
    <row r="84" spans="1:14" ht="18.75" thickBot="1" x14ac:dyDescent="0.3">
      <c r="A84" s="89"/>
      <c r="B84" s="25" t="s">
        <v>13</v>
      </c>
      <c r="C84" s="66">
        <f t="shared" ref="C84:M84" si="38">(C73*600)/(3*0.5)</f>
        <v>461.88021535170066</v>
      </c>
      <c r="D84" s="66">
        <f t="shared" si="38"/>
        <v>565.68542494923793</v>
      </c>
      <c r="E84" s="66">
        <f t="shared" si="38"/>
        <v>653.19726474218089</v>
      </c>
      <c r="F84" s="66">
        <f t="shared" si="38"/>
        <v>730.2967433402215</v>
      </c>
      <c r="G84" s="66">
        <f t="shared" si="38"/>
        <v>800</v>
      </c>
      <c r="H84" s="66">
        <f t="shared" si="38"/>
        <v>864.09875978771481</v>
      </c>
      <c r="I84" s="66">
        <f t="shared" si="38"/>
        <v>923.76043070340131</v>
      </c>
      <c r="J84" s="66">
        <f t="shared" si="38"/>
        <v>979.79589711327117</v>
      </c>
      <c r="K84" s="66">
        <f t="shared" si="38"/>
        <v>1032.7955589886446</v>
      </c>
      <c r="L84" s="66">
        <f t="shared" si="38"/>
        <v>1083.2051206181281</v>
      </c>
      <c r="M84" s="67">
        <f t="shared" si="38"/>
        <v>1131.3708498984759</v>
      </c>
      <c r="N84" s="8"/>
    </row>
  </sheetData>
  <sheetProtection password="CC14" sheet="1" objects="1" scenarios="1"/>
  <mergeCells count="65">
    <mergeCell ref="A4:N4"/>
    <mergeCell ref="A6:B6"/>
    <mergeCell ref="C78:M78"/>
    <mergeCell ref="E76:I76"/>
    <mergeCell ref="E75:M75"/>
    <mergeCell ref="J76:M76"/>
    <mergeCell ref="C77:D77"/>
    <mergeCell ref="E77:F77"/>
    <mergeCell ref="G77:M77"/>
    <mergeCell ref="A72:A73"/>
    <mergeCell ref="N72:N73"/>
    <mergeCell ref="B75:B77"/>
    <mergeCell ref="E74:G74"/>
    <mergeCell ref="H74:M74"/>
    <mergeCell ref="B60:B63"/>
    <mergeCell ref="D60:E60"/>
    <mergeCell ref="E62:G62"/>
    <mergeCell ref="C64:M64"/>
    <mergeCell ref="D61:G61"/>
    <mergeCell ref="A56:A57"/>
    <mergeCell ref="N56:N57"/>
    <mergeCell ref="B58:B59"/>
    <mergeCell ref="D58:M58"/>
    <mergeCell ref="F42:I42"/>
    <mergeCell ref="J42:M42"/>
    <mergeCell ref="D44:E44"/>
    <mergeCell ref="D47:E47"/>
    <mergeCell ref="E46:G46"/>
    <mergeCell ref="B44:B47"/>
    <mergeCell ref="D45:E45"/>
    <mergeCell ref="C48:M48"/>
    <mergeCell ref="N40:N41"/>
    <mergeCell ref="B42:B43"/>
    <mergeCell ref="C43:D43"/>
    <mergeCell ref="F43:I43"/>
    <mergeCell ref="J43:M43"/>
    <mergeCell ref="B8:M9"/>
    <mergeCell ref="D14:M14"/>
    <mergeCell ref="D16:M16"/>
    <mergeCell ref="F29:M29"/>
    <mergeCell ref="F31:M31"/>
    <mergeCell ref="A40:A41"/>
    <mergeCell ref="C32:M32"/>
    <mergeCell ref="D27:E27"/>
    <mergeCell ref="F27:G27"/>
    <mergeCell ref="F28:G28"/>
    <mergeCell ref="H28:M28"/>
    <mergeCell ref="A10:A11"/>
    <mergeCell ref="C17:M17"/>
    <mergeCell ref="B12:B13"/>
    <mergeCell ref="B14:B16"/>
    <mergeCell ref="D12:G12"/>
    <mergeCell ref="H12:M12"/>
    <mergeCell ref="E13:G13"/>
    <mergeCell ref="A25:A26"/>
    <mergeCell ref="B27:B28"/>
    <mergeCell ref="H27:M27"/>
    <mergeCell ref="B29:B31"/>
    <mergeCell ref="D15:M15"/>
    <mergeCell ref="H13:K13"/>
    <mergeCell ref="L13:M13"/>
    <mergeCell ref="N10:N11"/>
    <mergeCell ref="N25:N26"/>
    <mergeCell ref="D30:E30"/>
    <mergeCell ref="F30:M30"/>
  </mergeCells>
  <pageMargins left="0.7" right="0.7" top="0.78740157499999996" bottom="0.78740157499999996" header="0.3" footer="0.3"/>
  <pageSetup paperSize="9" scale="66" orientation="landscape" r:id="rId1"/>
  <rowBreaks count="2" manualBreakCount="2">
    <brk id="38" max="13" man="1"/>
    <brk id="70" max="13" man="1"/>
  </rowBreaks>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Company>LWK-NRW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Kramer, Harald</dc:creator>
  <cp:lastModifiedBy>Kramer, Harald</cp:lastModifiedBy>
  <cp:lastPrinted>2016-11-17T09:45:35Z</cp:lastPrinted>
  <dcterms:created xsi:type="dcterms:W3CDTF">2016-11-10T09:40:11Z</dcterms:created>
  <dcterms:modified xsi:type="dcterms:W3CDTF">2016-11-17T09:57:53Z</dcterms:modified>
</cp:coreProperties>
</file>