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/>
  </bookViews>
  <sheets>
    <sheet name="Tabelle3" sheetId="3" r:id="rId1"/>
    <sheet name="Rückenspritze Band" sheetId="2" r:id="rId2"/>
    <sheet name="Rücken Konz" sheetId="4" r:id="rId3"/>
  </sheets>
  <externalReferences>
    <externalReference r:id="rId4"/>
    <externalReference r:id="rId5"/>
    <externalReference r:id="rId6"/>
    <externalReference r:id="rId7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W">'[1]vK Querverteilung'!$B$15:$B$74,'[1]vK Querverteilung'!$G$15:$G$74,'[1]vK Querverteilung'!$L$15:$L$74,'[1]vK Querverteilung'!$Q$15:$Q$74</definedName>
    <definedName name="_spb2" localSheetId="2">#REF!,#REF!,#REF!</definedName>
    <definedName name="_spb2">#REF!,#REF!,#REF!</definedName>
    <definedName name="_spd2" localSheetId="2">#REF!,#REF!,#REF!,#REF!,#REF!</definedName>
    <definedName name="_spd2">#REF!,#REF!,#REF!,#REF!,#REF!</definedName>
    <definedName name="_spd3" localSheetId="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2">#REF!</definedName>
    <definedName name="bar" localSheetId="1">#REF!</definedName>
    <definedName name="bar">#REF!</definedName>
    <definedName name="_xlnm.Print_Area" localSheetId="0">Tabelle3!$A$1:$J$30</definedName>
    <definedName name="Messwerte">'[1]vK Querverteilung'!$B$15:$B$74,'[1]vK Querverteilung'!$G$15:$G$74</definedName>
    <definedName name="spAnzahlQ" localSheetId="2">#REF!,#REF!,#REF!,#REF!,#REF!</definedName>
    <definedName name="spAnzahlQ">#REF!,#REF!,#REF!,#REF!,#REF!</definedName>
    <definedName name="spb" localSheetId="2">#REF!</definedName>
    <definedName name="spb" localSheetId="1">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 localSheetId="2">#REF!,#REF!,#REF!,#REF!,#REF!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D15" i="4" l="1"/>
  <c r="D16" i="4" s="1"/>
  <c r="M24" i="2" l="1"/>
  <c r="H16" i="2"/>
  <c r="B16" i="2"/>
  <c r="K13" i="2" s="1"/>
  <c r="L13" i="2"/>
  <c r="H13" i="2"/>
  <c r="G13" i="2"/>
  <c r="E13" i="2"/>
  <c r="D13" i="2"/>
  <c r="C13" i="2"/>
  <c r="K12" i="2"/>
  <c r="J12" i="2"/>
  <c r="H12" i="2"/>
  <c r="G12" i="2"/>
  <c r="F12" i="2"/>
  <c r="E12" i="2"/>
  <c r="D12" i="2"/>
  <c r="N7" i="2"/>
  <c r="N8" i="2" s="1"/>
  <c r="N9" i="2" s="1"/>
  <c r="M7" i="2"/>
  <c r="M8" i="2" s="1"/>
  <c r="M9" i="2" s="1"/>
  <c r="L7" i="2"/>
  <c r="L8" i="2" s="1"/>
  <c r="L9" i="2" s="1"/>
  <c r="K7" i="2"/>
  <c r="K8" i="2" s="1"/>
  <c r="K9" i="2" s="1"/>
  <c r="J7" i="2"/>
  <c r="J8" i="2" s="1"/>
  <c r="J9" i="2" s="1"/>
  <c r="I7" i="2"/>
  <c r="I8" i="2" s="1"/>
  <c r="I9" i="2" s="1"/>
  <c r="H7" i="2"/>
  <c r="H8" i="2" s="1"/>
  <c r="H9" i="2" s="1"/>
  <c r="G7" i="2"/>
  <c r="G8" i="2" s="1"/>
  <c r="G9" i="2" s="1"/>
  <c r="F7" i="2"/>
  <c r="F8" i="2" s="1"/>
  <c r="F9" i="2" s="1"/>
  <c r="E7" i="2"/>
  <c r="E8" i="2" s="1"/>
  <c r="E9" i="2" s="1"/>
  <c r="D7" i="2"/>
  <c r="D8" i="2" s="1"/>
  <c r="D9" i="2" s="1"/>
  <c r="C7" i="2"/>
  <c r="K5" i="2"/>
  <c r="J5" i="2"/>
  <c r="H5" i="2"/>
  <c r="G5" i="2"/>
  <c r="F5" i="2"/>
  <c r="E5" i="2"/>
  <c r="D5" i="2"/>
  <c r="M13" i="2" l="1"/>
  <c r="F13" i="2"/>
  <c r="N13" i="2"/>
  <c r="I13" i="2"/>
  <c r="J16" i="2"/>
  <c r="L27" i="2" s="1"/>
  <c r="L28" i="2" s="1"/>
  <c r="J13" i="2"/>
</calcChain>
</file>

<file path=xl/sharedStrings.xml><?xml version="1.0" encoding="utf-8"?>
<sst xmlns="http://schemas.openxmlformats.org/spreadsheetml/2006/main" count="43" uniqueCount="36">
  <si>
    <t>Formeln für Band-, Streifen, Rückenspritzgeräte</t>
  </si>
  <si>
    <t>Bandbreite (cm)</t>
  </si>
  <si>
    <t>Düsengröße und Farbcodierung nach ISO 16125 (bei 3 bar Spritzdruck an der Düse)</t>
  </si>
  <si>
    <t>Aufwandmenge</t>
  </si>
  <si>
    <t>035</t>
  </si>
  <si>
    <t>06</t>
  </si>
  <si>
    <t>08</t>
  </si>
  <si>
    <t>10</t>
  </si>
  <si>
    <t>Spritzdruck (bar)</t>
  </si>
  <si>
    <t>Gehgeschw.</t>
  </si>
  <si>
    <t>Ausstoß einer Düse (l/min)</t>
  </si>
  <si>
    <t>Gehstrecke (m)</t>
  </si>
  <si>
    <t>Messzeit (s)</t>
  </si>
  <si>
    <t>Gehzeit (s)</t>
  </si>
  <si>
    <t>Ausstoßmenge (l)</t>
  </si>
  <si>
    <t>Größe der Rückenspritze</t>
  </si>
  <si>
    <t>bzw. Tankfüllung (l)</t>
  </si>
  <si>
    <t>Ausbringmenge (l/ha) =</t>
  </si>
  <si>
    <t>Ausstoß einer Düse (l/min) x 60000</t>
  </si>
  <si>
    <t>empfohlene Dosierung (l/ha)</t>
  </si>
  <si>
    <t>Fahrgeschw. (km/h) x Bandbreite (cm)</t>
  </si>
  <si>
    <t>Produkt/Band (l bzw. kg.)</t>
  </si>
  <si>
    <t xml:space="preserve">Fahrgeschwindigkeit (km/h) = </t>
  </si>
  <si>
    <t>Fahrstrecke (m) x 3,6</t>
  </si>
  <si>
    <t>Fahrzeit (s)</t>
  </si>
  <si>
    <t xml:space="preserve">Produkt/Spritze </t>
  </si>
  <si>
    <t>bzw. Tankfüllung</t>
  </si>
  <si>
    <t xml:space="preserve">Fahrgeschwindigkeit (m/min) = </t>
  </si>
  <si>
    <t>16,67 x Fahrgeschw. (km/h)</t>
  </si>
  <si>
    <t>Bandbehandlung</t>
  </si>
  <si>
    <t>Zurück</t>
  </si>
  <si>
    <t>(l)</t>
  </si>
  <si>
    <t>empfohlene Dosierung</t>
  </si>
  <si>
    <t>(%)</t>
  </si>
  <si>
    <t>Produkt/Spritze bzw. Tankfüllung</t>
  </si>
  <si>
    <t>Einzelpflanzenbehandlung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</si>
</sst>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0\ &quot;cm&quot;"/>
    <numFmt numFmtId="165" formatCode="0\ &quot;l/ha&quot;"/>
    <numFmt numFmtId="166" formatCode="0.0\ &quot;bar&quot;"/>
    <numFmt numFmtId="167" formatCode="0.0"/>
    <numFmt numFmtId="168" formatCode="0.00\ &quot;l/min&quot;"/>
    <numFmt numFmtId="169" formatCode="0.0\ &quot;km/h&quot;"/>
    <numFmt numFmtId="170" formatCode="0\ &quot;m/min&quot;"/>
    <numFmt numFmtId="171" formatCode="0\ &quot;m&quot;"/>
    <numFmt numFmtId="172" formatCode="0\ &quot;s&quot;"/>
    <numFmt numFmtId="173" formatCode="0\ &quot;l&quot;"/>
    <numFmt numFmtId="174" formatCode="0.00\ &quot;l/ha&quot;"/>
    <numFmt numFmtId="175" formatCode="0.00\ &quot;l&quot;"/>
    <numFmt numFmtId="176" formatCode="0\ &quot;ml&quot;"/>
    <numFmt numFmtId="177" formatCode="0.00\ &quot;%&quot;"/>
    <numFmt numFmtId="178" formatCode="0.000\ &quot;l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  <font>
      <u/>
      <sz val="14"/>
      <color theme="10"/>
      <name val="Arial"/>
      <family val="2"/>
    </font>
    <font>
      <b/>
      <sz val="14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rgb="FFF1F0EA"/>
        <bgColor indexed="64"/>
      </patternFill>
    </fill>
    <fill>
      <patternFill patternType="solid">
        <fgColor rgb="FF0089B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0" xfId="1" applyFill="1" applyProtection="1">
      <protection hidden="1"/>
    </xf>
    <xf numFmtId="0" fontId="3" fillId="3" borderId="0" xfId="1" applyFont="1" applyFill="1" applyAlignment="1" applyProtection="1">
      <protection hidden="1"/>
    </xf>
    <xf numFmtId="0" fontId="2" fillId="2" borderId="2" xfId="1" applyFill="1" applyBorder="1" applyProtection="1">
      <protection hidden="1"/>
    </xf>
    <xf numFmtId="164" fontId="2" fillId="4" borderId="1" xfId="1" applyNumberFormat="1" applyFill="1" applyBorder="1" applyAlignment="1" applyProtection="1">
      <alignment horizontal="center"/>
      <protection locked="0"/>
    </xf>
    <xf numFmtId="0" fontId="2" fillId="2" borderId="1" xfId="1" applyFill="1" applyBorder="1" applyProtection="1">
      <protection hidden="1"/>
    </xf>
    <xf numFmtId="165" fontId="2" fillId="4" borderId="1" xfId="1" applyNumberFormat="1" applyFill="1" applyBorder="1" applyAlignment="1" applyProtection="1">
      <alignment horizontal="center" vertical="center"/>
      <protection locked="0"/>
    </xf>
    <xf numFmtId="0" fontId="4" fillId="5" borderId="1" xfId="2" quotePrefix="1" applyFont="1" applyFill="1" applyBorder="1" applyAlignment="1" applyProtection="1">
      <alignment horizontal="center" vertical="center"/>
      <protection hidden="1"/>
    </xf>
    <xf numFmtId="0" fontId="4" fillId="6" borderId="1" xfId="2" quotePrefix="1" applyFont="1" applyFill="1" applyBorder="1" applyAlignment="1" applyProtection="1">
      <alignment horizontal="center" vertical="center"/>
      <protection hidden="1"/>
    </xf>
    <xf numFmtId="0" fontId="4" fillId="7" borderId="1" xfId="2" quotePrefix="1" applyFont="1" applyFill="1" applyBorder="1" applyAlignment="1" applyProtection="1">
      <alignment horizontal="center" vertical="center"/>
      <protection hidden="1"/>
    </xf>
    <xf numFmtId="0" fontId="5" fillId="8" borderId="1" xfId="2" quotePrefix="1" applyFont="1" applyFill="1" applyBorder="1" applyAlignment="1" applyProtection="1">
      <alignment horizontal="center" vertical="center"/>
      <protection hidden="1"/>
    </xf>
    <xf numFmtId="0" fontId="5" fillId="9" borderId="1" xfId="2" quotePrefix="1" applyFont="1" applyFill="1" applyBorder="1" applyAlignment="1" applyProtection="1">
      <alignment horizontal="center" vertical="center"/>
      <protection hidden="1"/>
    </xf>
    <xf numFmtId="0" fontId="5" fillId="10" borderId="1" xfId="2" quotePrefix="1" applyFont="1" applyFill="1" applyBorder="1" applyAlignment="1" applyProtection="1">
      <alignment horizontal="center" vertical="center"/>
      <protection hidden="1"/>
    </xf>
    <xf numFmtId="0" fontId="5" fillId="11" borderId="1" xfId="2" quotePrefix="1" applyFont="1" applyFill="1" applyBorder="1" applyAlignment="1" applyProtection="1">
      <alignment horizontal="center" vertical="center"/>
      <protection hidden="1"/>
    </xf>
    <xf numFmtId="0" fontId="5" fillId="12" borderId="1" xfId="2" quotePrefix="1" applyFont="1" applyFill="1" applyBorder="1" applyAlignment="1" applyProtection="1">
      <alignment horizontal="center" vertical="center"/>
      <protection hidden="1"/>
    </xf>
    <xf numFmtId="0" fontId="4" fillId="13" borderId="1" xfId="2" quotePrefix="1" applyFont="1" applyFill="1" applyBorder="1" applyAlignment="1" applyProtection="1">
      <alignment horizontal="center" vertical="center"/>
      <protection hidden="1"/>
    </xf>
    <xf numFmtId="0" fontId="4" fillId="14" borderId="1" xfId="2" quotePrefix="1" applyFont="1" applyFill="1" applyBorder="1" applyAlignment="1" applyProtection="1">
      <alignment horizontal="center" vertical="center"/>
      <protection hidden="1"/>
    </xf>
    <xf numFmtId="0" fontId="5" fillId="15" borderId="1" xfId="2" quotePrefix="1" applyFont="1" applyFill="1" applyBorder="1" applyAlignment="1" applyProtection="1">
      <alignment horizontal="center" vertical="center"/>
      <protection hidden="1"/>
    </xf>
    <xf numFmtId="166" fontId="2" fillId="4" borderId="1" xfId="1" applyNumberFormat="1" applyFill="1" applyBorder="1" applyAlignment="1" applyProtection="1">
      <alignment horizontal="center" vertical="center"/>
      <protection locked="0"/>
    </xf>
    <xf numFmtId="0" fontId="2" fillId="2" borderId="0" xfId="1" applyFill="1" applyBorder="1" applyProtection="1">
      <protection hidden="1"/>
    </xf>
    <xf numFmtId="165" fontId="2" fillId="2" borderId="0" xfId="1" applyNumberFormat="1" applyFill="1" applyBorder="1" applyAlignment="1" applyProtection="1">
      <alignment horizontal="center"/>
      <protection hidden="1"/>
    </xf>
    <xf numFmtId="166" fontId="3" fillId="16" borderId="1" xfId="1" applyNumberFormat="1" applyFont="1" applyFill="1" applyBorder="1" applyProtection="1">
      <protection hidden="1"/>
    </xf>
    <xf numFmtId="168" fontId="7" fillId="16" borderId="1" xfId="3" applyNumberFormat="1" applyFont="1" applyFill="1" applyBorder="1" applyAlignment="1" applyProtection="1">
      <alignment horizontal="center" vertical="center"/>
      <protection hidden="1"/>
    </xf>
    <xf numFmtId="169" fontId="7" fillId="16" borderId="1" xfId="3" applyNumberFormat="1" applyFont="1" applyFill="1" applyBorder="1" applyAlignment="1" applyProtection="1">
      <alignment horizontal="center" vertical="center"/>
      <protection hidden="1"/>
    </xf>
    <xf numFmtId="170" fontId="3" fillId="16" borderId="1" xfId="1" applyNumberFormat="1" applyFont="1" applyFill="1" applyBorder="1" applyAlignment="1" applyProtection="1">
      <alignment horizontal="center" vertical="center"/>
      <protection hidden="1"/>
    </xf>
    <xf numFmtId="169" fontId="3" fillId="16" borderId="1" xfId="1" applyNumberFormat="1" applyFont="1" applyFill="1" applyBorder="1" applyAlignment="1" applyProtection="1">
      <alignment horizontal="center"/>
      <protection hidden="1"/>
    </xf>
    <xf numFmtId="166" fontId="7" fillId="16" borderId="1" xfId="3" applyNumberFormat="1" applyFont="1" applyFill="1" applyBorder="1" applyAlignment="1" applyProtection="1">
      <alignment horizontal="center" vertical="center"/>
      <protection hidden="1"/>
    </xf>
    <xf numFmtId="171" fontId="2" fillId="4" borderId="1" xfId="1" applyNumberFormat="1" applyFill="1" applyBorder="1" applyAlignment="1" applyProtection="1">
      <alignment horizontal="center"/>
      <protection locked="0"/>
    </xf>
    <xf numFmtId="172" fontId="2" fillId="4" borderId="1" xfId="1" applyNumberFormat="1" applyFill="1" applyBorder="1" applyAlignment="1" applyProtection="1">
      <alignment horizontal="center"/>
      <protection locked="0"/>
    </xf>
    <xf numFmtId="172" fontId="2" fillId="4" borderId="8" xfId="1" applyNumberFormat="1" applyFill="1" applyBorder="1" applyAlignment="1" applyProtection="1">
      <alignment horizontal="center"/>
      <protection locked="0"/>
    </xf>
    <xf numFmtId="168" fontId="2" fillId="4" borderId="1" xfId="1" applyNumberFormat="1" applyFill="1" applyBorder="1" applyAlignment="1" applyProtection="1">
      <alignment horizontal="center"/>
      <protection locked="0"/>
    </xf>
    <xf numFmtId="169" fontId="2" fillId="2" borderId="0" xfId="1" applyNumberFormat="1" applyFill="1" applyBorder="1" applyAlignment="1" applyProtection="1">
      <alignment horizontal="center"/>
      <protection hidden="1"/>
    </xf>
    <xf numFmtId="169" fontId="3" fillId="2" borderId="0" xfId="1" applyNumberFormat="1" applyFont="1" applyFill="1" applyAlignment="1" applyProtection="1">
      <alignment horizontal="center" vertical="center"/>
      <protection hidden="1"/>
    </xf>
    <xf numFmtId="0" fontId="8" fillId="2" borderId="0" xfId="1" applyFont="1" applyFill="1" applyProtection="1">
      <protection hidden="1"/>
    </xf>
    <xf numFmtId="173" fontId="2" fillId="4" borderId="1" xfId="1" applyNumberFormat="1" applyFill="1" applyBorder="1" applyAlignment="1" applyProtection="1">
      <alignment horizontal="center"/>
      <protection locked="0"/>
    </xf>
    <xf numFmtId="0" fontId="9" fillId="2" borderId="0" xfId="1" applyFont="1" applyFill="1" applyAlignment="1" applyProtection="1">
      <alignment horizontal="center" vertical="center"/>
      <protection hidden="1"/>
    </xf>
    <xf numFmtId="174" fontId="2" fillId="4" borderId="1" xfId="1" applyNumberFormat="1" applyFill="1" applyBorder="1" applyAlignment="1" applyProtection="1">
      <alignment horizontal="center" vertical="center"/>
      <protection locked="0"/>
    </xf>
    <xf numFmtId="2" fontId="8" fillId="16" borderId="1" xfId="1" applyNumberFormat="1" applyFont="1" applyFill="1" applyBorder="1" applyAlignment="1" applyProtection="1">
      <alignment horizontal="center" vertical="center"/>
      <protection hidden="1"/>
    </xf>
    <xf numFmtId="0" fontId="10" fillId="2" borderId="0" xfId="1" applyFont="1" applyFill="1" applyProtection="1">
      <protection hidden="1"/>
    </xf>
    <xf numFmtId="0" fontId="9" fillId="2" borderId="0" xfId="1" applyFont="1" applyFill="1" applyProtection="1">
      <protection hidden="1"/>
    </xf>
    <xf numFmtId="175" fontId="8" fillId="16" borderId="1" xfId="1" applyNumberFormat="1" applyFont="1" applyFill="1" applyBorder="1" applyAlignment="1" applyProtection="1">
      <alignment horizontal="center" vertical="center"/>
      <protection hidden="1"/>
    </xf>
    <xf numFmtId="176" fontId="8" fillId="16" borderId="1" xfId="1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10" fillId="2" borderId="0" xfId="1" applyFont="1" applyFill="1"/>
    <xf numFmtId="0" fontId="8" fillId="2" borderId="0" xfId="1" applyFont="1" applyFill="1" applyAlignment="1" applyProtection="1">
      <alignment horizontal="center"/>
      <protection hidden="1"/>
    </xf>
    <xf numFmtId="0" fontId="8" fillId="2" borderId="0" xfId="1" applyFont="1" applyFill="1" applyAlignment="1" applyProtection="1">
      <alignment horizontal="center" vertical="center"/>
      <protection hidden="1"/>
    </xf>
    <xf numFmtId="177" fontId="2" fillId="4" borderId="1" xfId="1" applyNumberFormat="1" applyFill="1" applyBorder="1" applyAlignment="1" applyProtection="1">
      <alignment horizontal="center"/>
      <protection locked="0"/>
    </xf>
    <xf numFmtId="178" fontId="8" fillId="16" borderId="1" xfId="1" applyNumberFormat="1" applyFont="1" applyFill="1" applyBorder="1" applyAlignment="1" applyProtection="1">
      <alignment horizontal="center" vertical="center"/>
      <protection hidden="1"/>
    </xf>
    <xf numFmtId="0" fontId="14" fillId="17" borderId="1" xfId="4" applyFont="1" applyFill="1" applyBorder="1" applyAlignment="1" applyProtection="1">
      <alignment horizontal="center"/>
      <protection locked="0" hidden="1"/>
    </xf>
    <xf numFmtId="0" fontId="15" fillId="2" borderId="1" xfId="3" applyFont="1" applyFill="1" applyBorder="1" applyAlignment="1" applyProtection="1">
      <alignment horizontal="center" vertical="center" wrapText="1"/>
      <protection hidden="1"/>
    </xf>
    <xf numFmtId="0" fontId="15" fillId="2" borderId="1" xfId="3" applyFont="1" applyFill="1" applyBorder="1" applyAlignment="1" applyProtection="1">
      <alignment horizontal="center" vertical="center"/>
      <protection hidden="1"/>
    </xf>
    <xf numFmtId="167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3" fillId="2" borderId="0" xfId="4" applyFont="1" applyFill="1" applyAlignment="1">
      <alignment horizontal="center"/>
    </xf>
    <xf numFmtId="0" fontId="13" fillId="2" borderId="0" xfId="4" applyFont="1" applyFill="1" applyAlignment="1">
      <alignment horizontal="center" vertical="center"/>
    </xf>
    <xf numFmtId="0" fontId="2" fillId="2" borderId="2" xfId="1" applyFill="1" applyBorder="1" applyAlignment="1" applyProtection="1">
      <alignment horizontal="center"/>
      <protection hidden="1"/>
    </xf>
    <xf numFmtId="0" fontId="2" fillId="2" borderId="3" xfId="1" applyFill="1" applyBorder="1" applyAlignment="1" applyProtection="1">
      <alignment horizontal="center"/>
      <protection hidden="1"/>
    </xf>
    <xf numFmtId="0" fontId="2" fillId="2" borderId="4" xfId="1" applyFill="1" applyBorder="1" applyAlignment="1" applyProtection="1">
      <alignment horizontal="center"/>
      <protection hidden="1"/>
    </xf>
    <xf numFmtId="169" fontId="3" fillId="16" borderId="5" xfId="1" applyNumberFormat="1" applyFont="1" applyFill="1" applyBorder="1" applyAlignment="1" applyProtection="1">
      <alignment horizontal="center" vertical="center"/>
      <protection hidden="1"/>
    </xf>
    <xf numFmtId="169" fontId="3" fillId="16" borderId="6" xfId="1" applyNumberFormat="1" applyFont="1" applyFill="1" applyBorder="1" applyAlignment="1" applyProtection="1">
      <alignment horizontal="center" vertical="center"/>
      <protection hidden="1"/>
    </xf>
    <xf numFmtId="0" fontId="2" fillId="2" borderId="2" xfId="1" applyFill="1" applyBorder="1" applyAlignment="1" applyProtection="1">
      <alignment horizontal="left"/>
      <protection hidden="1"/>
    </xf>
    <xf numFmtId="0" fontId="2" fillId="2" borderId="4" xfId="1" applyFill="1" applyBorder="1" applyAlignment="1" applyProtection="1">
      <alignment horizontal="left"/>
      <protection hidden="1"/>
    </xf>
    <xf numFmtId="169" fontId="2" fillId="16" borderId="7" xfId="1" applyNumberFormat="1" applyFill="1" applyBorder="1" applyAlignment="1" applyProtection="1">
      <alignment horizontal="center" vertical="center"/>
      <protection hidden="1"/>
    </xf>
    <xf numFmtId="169" fontId="2" fillId="16" borderId="8" xfId="1" applyNumberFormat="1" applyFill="1" applyBorder="1" applyAlignment="1" applyProtection="1">
      <alignment horizontal="center" vertical="center"/>
      <protection hidden="1"/>
    </xf>
    <xf numFmtId="170" fontId="2" fillId="16" borderId="7" xfId="1" applyNumberFormat="1" applyFill="1" applyBorder="1" applyAlignment="1" applyProtection="1">
      <alignment horizontal="center" vertical="center"/>
      <protection hidden="1"/>
    </xf>
    <xf numFmtId="170" fontId="2" fillId="16" borderId="8" xfId="1" applyNumberFormat="1" applyFill="1" applyBorder="1" applyAlignment="1" applyProtection="1">
      <alignment horizontal="center" vertical="center"/>
      <protection hidden="1"/>
    </xf>
    <xf numFmtId="165" fontId="2" fillId="16" borderId="7" xfId="1" applyNumberFormat="1" applyFill="1" applyBorder="1" applyAlignment="1" applyProtection="1">
      <alignment horizontal="center" vertical="center"/>
      <protection hidden="1"/>
    </xf>
    <xf numFmtId="165" fontId="2" fillId="16" borderId="8" xfId="1" applyNumberForma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horizontal="right" vertical="center"/>
      <protection hidden="1"/>
    </xf>
    <xf numFmtId="0" fontId="2" fillId="2" borderId="0" xfId="1" applyFill="1" applyAlignment="1" applyProtection="1">
      <alignment horizontal="center" vertical="center"/>
      <protection hidden="1"/>
    </xf>
    <xf numFmtId="0" fontId="2" fillId="2" borderId="9" xfId="1" applyFill="1" applyBorder="1" applyAlignment="1" applyProtection="1">
      <alignment horizontal="center"/>
      <protection hidden="1"/>
    </xf>
    <xf numFmtId="0" fontId="2" fillId="2" borderId="10" xfId="1" applyFill="1" applyBorder="1" applyAlignment="1" applyProtection="1">
      <alignment horizontal="center"/>
      <protection hidden="1"/>
    </xf>
    <xf numFmtId="0" fontId="8" fillId="2" borderId="0" xfId="1" applyFont="1" applyFill="1" applyAlignment="1" applyProtection="1">
      <alignment horizontal="right"/>
      <protection hidden="1"/>
    </xf>
    <xf numFmtId="0" fontId="8" fillId="2" borderId="11" xfId="1" applyFont="1" applyFill="1" applyBorder="1" applyAlignment="1" applyProtection="1">
      <alignment horizontal="right"/>
      <protection hidden="1"/>
    </xf>
    <xf numFmtId="0" fontId="14" fillId="17" borderId="1" xfId="4" applyFont="1" applyFill="1" applyBorder="1" applyAlignment="1" applyProtection="1">
      <alignment horizontal="center"/>
      <protection locked="0"/>
    </xf>
  </cellXfs>
  <cellStyles count="6">
    <cellStyle name="Link" xfId="4" builtinId="8"/>
    <cellStyle name="Link 2" xfId="5"/>
    <cellStyle name="Standard" xfId="0" builtinId="0"/>
    <cellStyle name="Standard 2" xfId="1"/>
    <cellStyle name="Standard 7" xfId="2"/>
    <cellStyle name="Standard_Universaltabelle Düs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5.wmf"/><Relationship Id="rId2" Type="http://schemas.openxmlformats.org/officeDocument/2006/relationships/image" Target="../media/image1.emf"/><Relationship Id="rId1" Type="http://schemas.openxmlformats.org/officeDocument/2006/relationships/hyperlink" Target="#'R&#252;ckenspritze Band'!A1"/><Relationship Id="rId6" Type="http://schemas.openxmlformats.org/officeDocument/2006/relationships/image" Target="../media/image4.jpeg"/><Relationship Id="rId5" Type="http://schemas.openxmlformats.org/officeDocument/2006/relationships/hyperlink" Target="#'R&#252;cken Konz'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7" Type="http://schemas.openxmlformats.org/officeDocument/2006/relationships/image" Target="../media/image11.png"/><Relationship Id="rId2" Type="http://schemas.openxmlformats.org/officeDocument/2006/relationships/image" Target="../media/image8.gif"/><Relationship Id="rId1" Type="http://schemas.openxmlformats.org/officeDocument/2006/relationships/image" Target="../media/image7.emf"/><Relationship Id="rId6" Type="http://schemas.openxmlformats.org/officeDocument/2006/relationships/image" Target="../media/image10.jpeg"/><Relationship Id="rId5" Type="http://schemas.openxmlformats.org/officeDocument/2006/relationships/image" Target="../media/image9.emf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9.emf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3</xdr:row>
      <xdr:rowOff>104775</xdr:rowOff>
    </xdr:from>
    <xdr:to>
      <xdr:col>9</xdr:col>
      <xdr:colOff>11025</xdr:colOff>
      <xdr:row>12</xdr:row>
      <xdr:rowOff>189150</xdr:rowOff>
    </xdr:to>
    <xdr:grpSp>
      <xdr:nvGrpSpPr>
        <xdr:cNvPr id="15" name="Gruppieren 14">
          <a:hlinkClick xmlns:r="http://schemas.openxmlformats.org/officeDocument/2006/relationships" r:id="rId1"/>
        </xdr:cNvPr>
        <xdr:cNvGrpSpPr/>
      </xdr:nvGrpSpPr>
      <xdr:grpSpPr>
        <a:xfrm>
          <a:off x="542925" y="819150"/>
          <a:ext cx="6326100" cy="2227500"/>
          <a:chOff x="542925" y="819150"/>
          <a:chExt cx="6326100" cy="2227500"/>
        </a:xfrm>
      </xdr:grpSpPr>
      <xdr:grpSp>
        <xdr:nvGrpSpPr>
          <xdr:cNvPr id="2" name="Gruppieren 1"/>
          <xdr:cNvGrpSpPr/>
        </xdr:nvGrpSpPr>
        <xdr:grpSpPr>
          <a:xfrm>
            <a:off x="542925" y="1028700"/>
            <a:ext cx="2497622" cy="1790700"/>
            <a:chOff x="5114925" y="2286000"/>
            <a:chExt cx="2497622" cy="1771650"/>
          </a:xfrm>
        </xdr:grpSpPr>
        <xdr:grpSp>
          <xdr:nvGrpSpPr>
            <xdr:cNvPr id="3" name="Gruppieren 2"/>
            <xdr:cNvGrpSpPr>
              <a:grpSpLocks noChangeAspect="1"/>
            </xdr:cNvGrpSpPr>
          </xdr:nvGrpSpPr>
          <xdr:grpSpPr>
            <a:xfrm>
              <a:off x="5114925" y="2286000"/>
              <a:ext cx="2497622" cy="1771650"/>
              <a:chOff x="5267325" y="2657475"/>
              <a:chExt cx="2497622" cy="1771650"/>
            </a:xfrm>
          </xdr:grpSpPr>
          <xdr:pic>
            <xdr:nvPicPr>
              <xdr:cNvPr id="5" name="Grafik 4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267325" y="2730265"/>
                <a:ext cx="2497622" cy="16988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" name="Freihandform 5"/>
              <xdr:cNvSpPr/>
            </xdr:nvSpPr>
            <xdr:spPr>
              <a:xfrm>
                <a:off x="5972175" y="2657475"/>
                <a:ext cx="1590675" cy="638175"/>
              </a:xfrm>
              <a:custGeom>
                <a:avLst/>
                <a:gdLst>
                  <a:gd name="connsiteX0" fmla="*/ 0 w 1590675"/>
                  <a:gd name="connsiteY0" fmla="*/ 66675 h 638175"/>
                  <a:gd name="connsiteX1" fmla="*/ 200025 w 1590675"/>
                  <a:gd name="connsiteY1" fmla="*/ 571500 h 638175"/>
                  <a:gd name="connsiteX2" fmla="*/ 542925 w 1590675"/>
                  <a:gd name="connsiteY2" fmla="*/ 638175 h 638175"/>
                  <a:gd name="connsiteX3" fmla="*/ 1295400 w 1590675"/>
                  <a:gd name="connsiteY3" fmla="*/ 552450 h 638175"/>
                  <a:gd name="connsiteX4" fmla="*/ 1590675 w 1590675"/>
                  <a:gd name="connsiteY4" fmla="*/ 104775 h 638175"/>
                  <a:gd name="connsiteX5" fmla="*/ 1533525 w 1590675"/>
                  <a:gd name="connsiteY5" fmla="*/ 0 h 638175"/>
                  <a:gd name="connsiteX6" fmla="*/ 0 w 1590675"/>
                  <a:gd name="connsiteY6" fmla="*/ 66675 h 63817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1590675" h="638175">
                    <a:moveTo>
                      <a:pt x="0" y="66675"/>
                    </a:moveTo>
                    <a:lnTo>
                      <a:pt x="200025" y="571500"/>
                    </a:lnTo>
                    <a:lnTo>
                      <a:pt x="542925" y="638175"/>
                    </a:lnTo>
                    <a:lnTo>
                      <a:pt x="1295400" y="552450"/>
                    </a:lnTo>
                    <a:lnTo>
                      <a:pt x="1590675" y="104775"/>
                    </a:lnTo>
                    <a:lnTo>
                      <a:pt x="1533525" y="0"/>
                    </a:lnTo>
                    <a:lnTo>
                      <a:pt x="0" y="66675"/>
                    </a:lnTo>
                    <a:close/>
                  </a:path>
                </a:pathLst>
              </a:cu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de-DE" sz="1100"/>
              </a:p>
            </xdr:txBody>
          </xdr:sp>
        </xdr:grpSp>
        <xdr:pic>
          <xdr:nvPicPr>
            <xdr:cNvPr id="4" name="Picture 5" descr="http://www.buzzerbox.de/pictures/stoppuhr.pn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48425" y="2492568"/>
              <a:ext cx="952500" cy="7326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7" name="Picture 2" descr="http://cdn.agrarverlag.at/to/mmedia/image/2013.11.24/13853010889285_1.jpg?1385301089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629025" y="819150"/>
            <a:ext cx="3240000" cy="2227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600207</xdr:colOff>
      <xdr:row>28</xdr:row>
      <xdr:rowOff>183987</xdr:rowOff>
    </xdr:from>
    <xdr:to>
      <xdr:col>12</xdr:col>
      <xdr:colOff>383844</xdr:colOff>
      <xdr:row>29</xdr:row>
      <xdr:rowOff>215231</xdr:rowOff>
    </xdr:to>
    <xdr:sp macro="" textlink="">
      <xdr:nvSpPr>
        <xdr:cNvPr id="8" name="Textfeld 5"/>
        <xdr:cNvSpPr txBox="1"/>
      </xdr:nvSpPr>
      <xdr:spPr>
        <a:xfrm>
          <a:off x="8982207" y="6851487"/>
          <a:ext cx="545637" cy="26936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endParaRPr lang="de-DE" sz="1200" b="0"/>
        </a:p>
      </xdr:txBody>
    </xdr:sp>
    <xdr:clientData/>
  </xdr:twoCellAnchor>
  <xdr:twoCellAnchor editAs="oneCell">
    <xdr:from>
      <xdr:col>2</xdr:col>
      <xdr:colOff>266700</xdr:colOff>
      <xdr:row>16</xdr:row>
      <xdr:rowOff>161925</xdr:rowOff>
    </xdr:from>
    <xdr:to>
      <xdr:col>6</xdr:col>
      <xdr:colOff>458700</xdr:colOff>
      <xdr:row>25</xdr:row>
      <xdr:rowOff>223835</xdr:rowOff>
    </xdr:to>
    <xdr:pic>
      <xdr:nvPicPr>
        <xdr:cNvPr id="9" name="Picture 2" descr="http://www.solitair.be/wp-content/files_mf/cache/th_7f2fa8c576d20e1388b753b611478121_C-Taxus-baccata-12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0700" y="3971925"/>
          <a:ext cx="3240000" cy="220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77788</xdr:colOff>
      <xdr:row>27</xdr:row>
      <xdr:rowOff>19050</xdr:rowOff>
    </xdr:from>
    <xdr:ext cx="2542684" cy="593239"/>
    <xdr:sp macro="" textlink="">
      <xdr:nvSpPr>
        <xdr:cNvPr id="10" name="Textfeld 9"/>
        <xdr:cNvSpPr txBox="1"/>
      </xdr:nvSpPr>
      <xdr:spPr>
        <a:xfrm>
          <a:off x="77788" y="6448425"/>
          <a:ext cx="2542684" cy="593239"/>
        </a:xfrm>
        <a:prstGeom prst="rect">
          <a:avLst/>
        </a:prstGeom>
        <a:solidFill>
          <a:srgbClr val="92D050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600"/>
            <a:t>Bitte die gewünschte</a:t>
          </a:r>
        </a:p>
        <a:p>
          <a:pPr algn="ctr"/>
          <a:r>
            <a:rPr lang="de-DE" sz="1600"/>
            <a:t>Behandlulngsform anklicken</a:t>
          </a:r>
        </a:p>
      </xdr:txBody>
    </xdr:sp>
    <xdr:clientData/>
  </xdr:oneCellAnchor>
  <xdr:twoCellAnchor editAs="oneCell">
    <xdr:from>
      <xdr:col>6</xdr:col>
      <xdr:colOff>644525</xdr:colOff>
      <xdr:row>27</xdr:row>
      <xdr:rowOff>174626</xdr:rowOff>
    </xdr:from>
    <xdr:to>
      <xdr:col>9</xdr:col>
      <xdr:colOff>622300</xdr:colOff>
      <xdr:row>29</xdr:row>
      <xdr:rowOff>41276</xdr:rowOff>
    </xdr:to>
    <xdr:pic>
      <xdr:nvPicPr>
        <xdr:cNvPr id="11" name="Picture 28" descr="lwknrw-rgb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6525" y="6604001"/>
          <a:ext cx="22637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27</xdr:row>
      <xdr:rowOff>117476</xdr:rowOff>
    </xdr:from>
    <xdr:to>
      <xdr:col>6</xdr:col>
      <xdr:colOff>552450</xdr:colOff>
      <xdr:row>29</xdr:row>
      <xdr:rowOff>125413</xdr:rowOff>
    </xdr:to>
    <xdr:grpSp>
      <xdr:nvGrpSpPr>
        <xdr:cNvPr id="12" name="Gruppieren 11"/>
        <xdr:cNvGrpSpPr/>
      </xdr:nvGrpSpPr>
      <xdr:grpSpPr>
        <a:xfrm>
          <a:off x="2571750" y="6546851"/>
          <a:ext cx="2552700" cy="484187"/>
          <a:chOff x="152400" y="6373813"/>
          <a:chExt cx="2552700" cy="484187"/>
        </a:xfrm>
      </xdr:grpSpPr>
      <xdr:sp macro="" textlink="">
        <xdr:nvSpPr>
          <xdr:cNvPr id="13" name="Text Box 36"/>
          <xdr:cNvSpPr txBox="1">
            <a:spLocks noChangeAspect="1" noChangeArrowheads="1"/>
          </xdr:cNvSpPr>
        </xdr:nvSpPr>
        <xdr:spPr bwMode="auto">
          <a:xfrm>
            <a:off x="152400" y="6477000"/>
            <a:ext cx="2476500" cy="3365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de-DE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de-DE" sz="1600"/>
              <a:t>Pflanzenschutzdienst</a:t>
            </a:r>
          </a:p>
        </xdr:txBody>
      </xdr:sp>
      <xdr:pic>
        <xdr:nvPicPr>
          <xdr:cNvPr id="14" name="Picture 37" descr="umriss2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lum bright="-100000" contrast="100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7100" y="6373813"/>
            <a:ext cx="508000" cy="484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13</xdr:row>
      <xdr:rowOff>172840</xdr:rowOff>
    </xdr:from>
    <xdr:to>
      <xdr:col>2</xdr:col>
      <xdr:colOff>639534</xdr:colOff>
      <xdr:row>21</xdr:row>
      <xdr:rowOff>13973</xdr:rowOff>
    </xdr:to>
    <xdr:grpSp>
      <xdr:nvGrpSpPr>
        <xdr:cNvPr id="2" name="Gruppieren 1"/>
        <xdr:cNvGrpSpPr>
          <a:grpSpLocks noChangeAspect="1"/>
        </xdr:cNvGrpSpPr>
      </xdr:nvGrpSpPr>
      <xdr:grpSpPr>
        <a:xfrm>
          <a:off x="3067050" y="3030340"/>
          <a:ext cx="630009" cy="1527058"/>
          <a:chOff x="11591926" y="6419849"/>
          <a:chExt cx="1249359" cy="1570773"/>
        </a:xfrm>
      </xdr:grpSpPr>
      <xdr:pic>
        <xdr:nvPicPr>
          <xdr:cNvPr id="3" name="Grafik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3980" r="73434" b="54229"/>
          <a:stretch/>
        </xdr:blipFill>
        <xdr:spPr bwMode="auto">
          <a:xfrm>
            <a:off x="11591926" y="6419849"/>
            <a:ext cx="1009650" cy="8001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7" descr="http://www.schule-studium.de/Chemie/Geraetschaften/Messzylinder.gif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201525" y="6810375"/>
            <a:ext cx="639760" cy="11802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523874</xdr:colOff>
      <xdr:row>7</xdr:row>
      <xdr:rowOff>38099</xdr:rowOff>
    </xdr:from>
    <xdr:to>
      <xdr:col>1</xdr:col>
      <xdr:colOff>352424</xdr:colOff>
      <xdr:row>13</xdr:row>
      <xdr:rowOff>95464</xdr:rowOff>
    </xdr:to>
    <xdr:grpSp>
      <xdr:nvGrpSpPr>
        <xdr:cNvPr id="5" name="Gruppieren 4"/>
        <xdr:cNvGrpSpPr/>
      </xdr:nvGrpSpPr>
      <xdr:grpSpPr>
        <a:xfrm>
          <a:off x="523874" y="1600199"/>
          <a:ext cx="2124075" cy="1352765"/>
          <a:chOff x="5400675" y="1176803"/>
          <a:chExt cx="2514600" cy="1213972"/>
        </a:xfrm>
      </xdr:grpSpPr>
      <xdr:pic>
        <xdr:nvPicPr>
          <xdr:cNvPr id="6" name="Grafik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" r="-4348"/>
          <a:stretch/>
        </xdr:blipFill>
        <xdr:spPr bwMode="auto">
          <a:xfrm>
            <a:off x="5400675" y="1176803"/>
            <a:ext cx="2514600" cy="12139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feld 6"/>
          <xdr:cNvSpPr txBox="1"/>
        </xdr:nvSpPr>
        <xdr:spPr>
          <a:xfrm>
            <a:off x="7228491" y="1882940"/>
            <a:ext cx="562745" cy="212166"/>
          </a:xfrm>
          <a:prstGeom prst="rect">
            <a:avLst/>
          </a:prstGeom>
          <a:solidFill>
            <a:srgbClr val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de-DE" sz="1000"/>
              <a:t>80 cm</a:t>
            </a:r>
          </a:p>
        </xdr:txBody>
      </xdr:sp>
    </xdr:grpSp>
    <xdr:clientData/>
  </xdr:twoCellAnchor>
  <xdr:twoCellAnchor>
    <xdr:from>
      <xdr:col>4</xdr:col>
      <xdr:colOff>761999</xdr:colOff>
      <xdr:row>19</xdr:row>
      <xdr:rowOff>104774</xdr:rowOff>
    </xdr:from>
    <xdr:to>
      <xdr:col>7</xdr:col>
      <xdr:colOff>714374</xdr:colOff>
      <xdr:row>29</xdr:row>
      <xdr:rowOff>66674</xdr:rowOff>
    </xdr:to>
    <xdr:grpSp>
      <xdr:nvGrpSpPr>
        <xdr:cNvPr id="8" name="Gruppieren 7"/>
        <xdr:cNvGrpSpPr/>
      </xdr:nvGrpSpPr>
      <xdr:grpSpPr>
        <a:xfrm>
          <a:off x="5562599" y="4219574"/>
          <a:ext cx="2352675" cy="2295525"/>
          <a:chOff x="5114925" y="2286000"/>
          <a:chExt cx="2497622" cy="1771650"/>
        </a:xfrm>
      </xdr:grpSpPr>
      <xdr:grpSp>
        <xdr:nvGrpSpPr>
          <xdr:cNvPr id="9" name="Gruppieren 8"/>
          <xdr:cNvGrpSpPr>
            <a:grpSpLocks noChangeAspect="1"/>
          </xdr:cNvGrpSpPr>
        </xdr:nvGrpSpPr>
        <xdr:grpSpPr>
          <a:xfrm>
            <a:off x="5114925" y="2286000"/>
            <a:ext cx="2497622" cy="1771650"/>
            <a:chOff x="5267325" y="2657475"/>
            <a:chExt cx="2497622" cy="1771650"/>
          </a:xfrm>
        </xdr:grpSpPr>
        <xdr:pic>
          <xdr:nvPicPr>
            <xdr:cNvPr id="11" name="Grafik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67325" y="2730265"/>
              <a:ext cx="2497622" cy="16988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Freihandform 11"/>
            <xdr:cNvSpPr/>
          </xdr:nvSpPr>
          <xdr:spPr>
            <a:xfrm>
              <a:off x="5972175" y="2657475"/>
              <a:ext cx="1590675" cy="638175"/>
            </a:xfrm>
            <a:custGeom>
              <a:avLst/>
              <a:gdLst>
                <a:gd name="connsiteX0" fmla="*/ 0 w 1590675"/>
                <a:gd name="connsiteY0" fmla="*/ 66675 h 638175"/>
                <a:gd name="connsiteX1" fmla="*/ 200025 w 1590675"/>
                <a:gd name="connsiteY1" fmla="*/ 571500 h 638175"/>
                <a:gd name="connsiteX2" fmla="*/ 542925 w 1590675"/>
                <a:gd name="connsiteY2" fmla="*/ 638175 h 638175"/>
                <a:gd name="connsiteX3" fmla="*/ 1295400 w 1590675"/>
                <a:gd name="connsiteY3" fmla="*/ 552450 h 638175"/>
                <a:gd name="connsiteX4" fmla="*/ 1590675 w 1590675"/>
                <a:gd name="connsiteY4" fmla="*/ 104775 h 638175"/>
                <a:gd name="connsiteX5" fmla="*/ 1533525 w 1590675"/>
                <a:gd name="connsiteY5" fmla="*/ 0 h 638175"/>
                <a:gd name="connsiteX6" fmla="*/ 0 w 1590675"/>
                <a:gd name="connsiteY6" fmla="*/ 66675 h 638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590675" h="638175">
                  <a:moveTo>
                    <a:pt x="0" y="66675"/>
                  </a:moveTo>
                  <a:lnTo>
                    <a:pt x="200025" y="571500"/>
                  </a:lnTo>
                  <a:lnTo>
                    <a:pt x="542925" y="638175"/>
                  </a:lnTo>
                  <a:lnTo>
                    <a:pt x="1295400" y="552450"/>
                  </a:lnTo>
                  <a:lnTo>
                    <a:pt x="1590675" y="104775"/>
                  </a:lnTo>
                  <a:lnTo>
                    <a:pt x="1533525" y="0"/>
                  </a:lnTo>
                  <a:lnTo>
                    <a:pt x="0" y="66675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</xdr:grpSp>
      <xdr:pic>
        <xdr:nvPicPr>
          <xdr:cNvPr id="10" name="Picture 5" descr="http://www.buzzerbox.de/pictures/stoppuhr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448425" y="2492568"/>
            <a:ext cx="952500" cy="73269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12</xdr:col>
      <xdr:colOff>933450</xdr:colOff>
      <xdr:row>15</xdr:row>
      <xdr:rowOff>38100</xdr:rowOff>
    </xdr:from>
    <xdr:to>
      <xdr:col>13</xdr:col>
      <xdr:colOff>761167</xdr:colOff>
      <xdr:row>20</xdr:row>
      <xdr:rowOff>122179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25575" y="3257550"/>
          <a:ext cx="913567" cy="118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20</xdr:row>
      <xdr:rowOff>76200</xdr:rowOff>
    </xdr:from>
    <xdr:to>
      <xdr:col>13</xdr:col>
      <xdr:colOff>581620</xdr:colOff>
      <xdr:row>24</xdr:row>
      <xdr:rowOff>189140</xdr:rowOff>
    </xdr:to>
    <xdr:pic>
      <xdr:nvPicPr>
        <xdr:cNvPr id="14" name="Picture 1" descr="CELAFLOR Schädlingsfrei Careo Konz. Zierpflanze 100 m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201775" y="4400550"/>
          <a:ext cx="562570" cy="99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111917</xdr:colOff>
      <xdr:row>24</xdr:row>
      <xdr:rowOff>115090</xdr:rowOff>
    </xdr:from>
    <xdr:to>
      <xdr:col>13</xdr:col>
      <xdr:colOff>35403</xdr:colOff>
      <xdr:row>29</xdr:row>
      <xdr:rowOff>200998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4042" y="5325265"/>
          <a:ext cx="1056961" cy="1295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116682</xdr:colOff>
      <xdr:row>7</xdr:row>
      <xdr:rowOff>85724</xdr:rowOff>
    </xdr:from>
    <xdr:to>
      <xdr:col>4</xdr:col>
      <xdr:colOff>679252</xdr:colOff>
      <xdr:row>11</xdr:row>
      <xdr:rowOff>171449</xdr:rowOff>
    </xdr:to>
    <xdr:pic>
      <xdr:nvPicPr>
        <xdr:cNvPr id="2" name="Picture 1" descr="CELAFLOR Schädlingsfrei Careo Konz. Zierpflanze 100 m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9082" y="1762124"/>
          <a:ext cx="56257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1</xdr:row>
      <xdr:rowOff>76200</xdr:rowOff>
    </xdr:from>
    <xdr:to>
      <xdr:col>5</xdr:col>
      <xdr:colOff>161092</xdr:colOff>
      <xdr:row>6</xdr:row>
      <xdr:rowOff>69111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314325"/>
          <a:ext cx="913567" cy="1193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13</xdr:row>
      <xdr:rowOff>19050</xdr:rowOff>
    </xdr:from>
    <xdr:to>
      <xdr:col>5</xdr:col>
      <xdr:colOff>266386</xdr:colOff>
      <xdr:row>18</xdr:row>
      <xdr:rowOff>128090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2425" y="3143250"/>
          <a:ext cx="1056961" cy="1309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Verschleiß"/>
      <sheetName val="Grimme"/>
      <sheetName val="Spritzkasten"/>
      <sheetName val="Gießwagen90%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Weihnachtsbäume"/>
      <sheetName val="CombiSwing"/>
      <sheetName val="Formeln Obstbaum Kronen"/>
      <sheetName val="Umrechnungen Obstbau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  <sheetName val="Spargel Ra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3"/>
  <sheetViews>
    <sheetView tabSelected="1" view="pageBreakPreview" zoomScale="80" zoomScaleNormal="100" zoomScaleSheetLayoutView="80" workbookViewId="0"/>
  </sheetViews>
  <sheetFormatPr baseColWidth="10" defaultRowHeight="18.75" x14ac:dyDescent="0.3"/>
  <cols>
    <col min="1" max="16384" width="11.42578125" style="42"/>
  </cols>
  <sheetData>
    <row r="3" spans="2:8" x14ac:dyDescent="0.3">
      <c r="B3" s="54" t="s">
        <v>29</v>
      </c>
      <c r="C3" s="54"/>
      <c r="D3" s="54"/>
      <c r="E3" s="54"/>
      <c r="F3" s="54"/>
      <c r="G3" s="54"/>
      <c r="H3" s="54"/>
    </row>
    <row r="16" spans="2:8" x14ac:dyDescent="0.3">
      <c r="D16" s="53" t="s">
        <v>35</v>
      </c>
      <c r="E16" s="53"/>
      <c r="F16" s="53"/>
    </row>
    <row r="23" spans="9:9" x14ac:dyDescent="0.3">
      <c r="I23" s="43"/>
    </row>
  </sheetData>
  <sheetProtection algorithmName="SHA-512" hashValue="N0bBXZMyTBSCu9OG+gFc7py563Ly5neHQE56QAtr/Nn0WgCKqiHwO9LWA/fpY9lV+qLKxUuPpXvaK2/oaMqiBw==" saltValue="PD/gg3FDnjR2DfsZHiqbhA==" spinCount="100000" sheet="1" objects="1" scenarios="1"/>
  <mergeCells count="2">
    <mergeCell ref="D16:F16"/>
    <mergeCell ref="B3:H3"/>
  </mergeCells>
  <hyperlinks>
    <hyperlink ref="B3:H3" location="'Rückenspritze Band'!A1" display="Bandbehandlung"/>
    <hyperlink ref="D16:F16" location="'Rücken Konz'!A1" display="Einzelpflanzenbehandlung"/>
  </hyperlinks>
  <pageMargins left="0.7" right="0.7" top="0.78740157499999996" bottom="0.78740157499999996" header="0.3" footer="0.3"/>
  <pageSetup paperSize="9" scale="7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E2" sqref="E2"/>
    </sheetView>
  </sheetViews>
  <sheetFormatPr baseColWidth="10" defaultRowHeight="15" x14ac:dyDescent="0.2"/>
  <cols>
    <col min="1" max="1" width="34.42578125" style="1" bestFit="1" customWidth="1"/>
    <col min="2" max="2" width="11.42578125" style="1"/>
    <col min="3" max="3" width="14.7109375" style="1" customWidth="1"/>
    <col min="4" max="6" width="11.42578125" style="1"/>
    <col min="7" max="7" width="13.140625" style="1" customWidth="1"/>
    <col min="8" max="8" width="12.85546875" style="1" customWidth="1"/>
    <col min="9" max="9" width="12.7109375" style="1" customWidth="1"/>
    <col min="10" max="10" width="12.140625" style="1" customWidth="1"/>
    <col min="11" max="11" width="12.7109375" style="1" customWidth="1"/>
    <col min="12" max="12" width="12.28515625" style="1" customWidth="1"/>
    <col min="13" max="13" width="13.5703125" style="1" customWidth="1"/>
    <col min="14" max="14" width="12.85546875" style="1" customWidth="1"/>
    <col min="15" max="16384" width="11.42578125" style="1"/>
  </cols>
  <sheetData>
    <row r="1" spans="1:14" ht="15.75" thickBot="1" x14ac:dyDescent="0.25"/>
    <row r="2" spans="1:14" ht="18.75" thickBot="1" x14ac:dyDescent="0.3">
      <c r="A2" s="2" t="s">
        <v>0</v>
      </c>
      <c r="B2" s="2"/>
      <c r="C2" s="2"/>
      <c r="D2" s="2"/>
      <c r="E2" s="74" t="s">
        <v>30</v>
      </c>
      <c r="F2" s="2"/>
      <c r="G2" s="2"/>
      <c r="H2" s="2"/>
      <c r="I2" s="2"/>
      <c r="J2" s="2"/>
      <c r="K2" s="2"/>
      <c r="L2" s="2"/>
      <c r="M2" s="2"/>
      <c r="N2" s="2"/>
    </row>
    <row r="3" spans="1:14" ht="15.75" thickBot="1" x14ac:dyDescent="0.25"/>
    <row r="4" spans="1:14" ht="15.75" thickBot="1" x14ac:dyDescent="0.25">
      <c r="A4" s="3" t="s">
        <v>1</v>
      </c>
      <c r="B4" s="4">
        <v>80</v>
      </c>
      <c r="D4" s="55" t="s">
        <v>2</v>
      </c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21.75" thickBot="1" x14ac:dyDescent="0.25">
      <c r="A5" s="5" t="s">
        <v>3</v>
      </c>
      <c r="B5" s="6">
        <v>400</v>
      </c>
      <c r="D5" s="7" t="str">
        <f>"01"</f>
        <v>01</v>
      </c>
      <c r="E5" s="8" t="str">
        <f>"015"</f>
        <v>015</v>
      </c>
      <c r="F5" s="9" t="str">
        <f>"02"</f>
        <v>02</v>
      </c>
      <c r="G5" s="10" t="str">
        <f>"025"</f>
        <v>025</v>
      </c>
      <c r="H5" s="11" t="str">
        <f>"03"</f>
        <v>03</v>
      </c>
      <c r="I5" s="12" t="s">
        <v>4</v>
      </c>
      <c r="J5" s="13" t="str">
        <f>"04"</f>
        <v>04</v>
      </c>
      <c r="K5" s="14" t="str">
        <f>"05"</f>
        <v>05</v>
      </c>
      <c r="L5" s="15" t="s">
        <v>5</v>
      </c>
      <c r="M5" s="16" t="s">
        <v>6</v>
      </c>
      <c r="N5" s="17" t="s">
        <v>7</v>
      </c>
    </row>
    <row r="6" spans="1:14" ht="18.75" thickBot="1" x14ac:dyDescent="0.25">
      <c r="A6" s="5" t="s">
        <v>8</v>
      </c>
      <c r="B6" s="18">
        <v>2</v>
      </c>
      <c r="D6" s="50">
        <v>0.4</v>
      </c>
      <c r="E6" s="50">
        <v>0.6</v>
      </c>
      <c r="F6" s="51">
        <v>0.8</v>
      </c>
      <c r="G6" s="52">
        <v>1</v>
      </c>
      <c r="H6" s="51">
        <v>1.2</v>
      </c>
      <c r="I6" s="51">
        <v>1.4</v>
      </c>
      <c r="J6" s="51">
        <v>1.6</v>
      </c>
      <c r="K6" s="52">
        <v>2</v>
      </c>
      <c r="L6" s="52">
        <v>2.4</v>
      </c>
      <c r="M6" s="52">
        <v>3.2</v>
      </c>
      <c r="N6" s="52">
        <v>4</v>
      </c>
    </row>
    <row r="7" spans="1:14" ht="16.5" thickBot="1" x14ac:dyDescent="0.3">
      <c r="A7" s="19"/>
      <c r="B7" s="20"/>
      <c r="C7" s="21">
        <f>B6</f>
        <v>2</v>
      </c>
      <c r="D7" s="22">
        <f t="shared" ref="D7:N7" si="0">(D6*SQRT($B$6))/SQRT(3)</f>
        <v>0.32659863237109049</v>
      </c>
      <c r="E7" s="22">
        <f t="shared" si="0"/>
        <v>0.48989794855663565</v>
      </c>
      <c r="F7" s="22">
        <f t="shared" si="0"/>
        <v>0.65319726474218098</v>
      </c>
      <c r="G7" s="22">
        <f t="shared" si="0"/>
        <v>0.81649658092772615</v>
      </c>
      <c r="H7" s="22">
        <f t="shared" si="0"/>
        <v>0.97979589711327131</v>
      </c>
      <c r="I7" s="22">
        <f t="shared" si="0"/>
        <v>1.1430952132988166</v>
      </c>
      <c r="J7" s="22">
        <f t="shared" si="0"/>
        <v>1.306394529484362</v>
      </c>
      <c r="K7" s="22">
        <f t="shared" si="0"/>
        <v>1.6329931618554523</v>
      </c>
      <c r="L7" s="22">
        <f t="shared" si="0"/>
        <v>1.9595917942265426</v>
      </c>
      <c r="M7" s="22">
        <f t="shared" si="0"/>
        <v>2.6127890589687239</v>
      </c>
      <c r="N7" s="22">
        <f t="shared" si="0"/>
        <v>3.2659863237109046</v>
      </c>
    </row>
    <row r="8" spans="1:14" ht="16.5" thickBot="1" x14ac:dyDescent="0.25">
      <c r="C8" s="58" t="s">
        <v>9</v>
      </c>
      <c r="D8" s="23">
        <f t="shared" ref="D8:N8" si="1">(D7*60000)/($B$5*$B$4)</f>
        <v>0.61237243569579469</v>
      </c>
      <c r="E8" s="23">
        <f t="shared" si="1"/>
        <v>0.91855865354369193</v>
      </c>
      <c r="F8" s="23">
        <f t="shared" si="1"/>
        <v>1.2247448713915894</v>
      </c>
      <c r="G8" s="23">
        <f t="shared" si="1"/>
        <v>1.5309310892394865</v>
      </c>
      <c r="H8" s="23">
        <f t="shared" si="1"/>
        <v>1.8371173070873839</v>
      </c>
      <c r="I8" s="23">
        <f t="shared" si="1"/>
        <v>2.143303524935281</v>
      </c>
      <c r="J8" s="23">
        <f t="shared" si="1"/>
        <v>2.4494897427831788</v>
      </c>
      <c r="K8" s="23">
        <f t="shared" si="1"/>
        <v>3.061862178478973</v>
      </c>
      <c r="L8" s="23">
        <f t="shared" si="1"/>
        <v>3.6742346141747677</v>
      </c>
      <c r="M8" s="23">
        <f t="shared" si="1"/>
        <v>4.8989794855663575</v>
      </c>
      <c r="N8" s="23">
        <f t="shared" si="1"/>
        <v>6.123724356957946</v>
      </c>
    </row>
    <row r="9" spans="1:14" ht="16.5" thickBot="1" x14ac:dyDescent="0.25">
      <c r="C9" s="59"/>
      <c r="D9" s="24">
        <f t="shared" ref="D9:N9" si="2">D8*(1000/60)</f>
        <v>10.206207261596578</v>
      </c>
      <c r="E9" s="24">
        <f t="shared" si="2"/>
        <v>15.309310892394867</v>
      </c>
      <c r="F9" s="24">
        <f t="shared" si="2"/>
        <v>20.412414523193156</v>
      </c>
      <c r="G9" s="24">
        <f t="shared" si="2"/>
        <v>25.515518153991444</v>
      </c>
      <c r="H9" s="24">
        <f t="shared" si="2"/>
        <v>30.618621784789735</v>
      </c>
      <c r="I9" s="24">
        <f t="shared" si="2"/>
        <v>35.721725415588018</v>
      </c>
      <c r="J9" s="24">
        <f t="shared" si="2"/>
        <v>40.824829046386313</v>
      </c>
      <c r="K9" s="24">
        <f t="shared" si="2"/>
        <v>51.031036307982887</v>
      </c>
      <c r="L9" s="24">
        <f t="shared" si="2"/>
        <v>61.237243569579469</v>
      </c>
      <c r="M9" s="24">
        <f t="shared" si="2"/>
        <v>81.649658092772626</v>
      </c>
      <c r="N9" s="24">
        <f t="shared" si="2"/>
        <v>102.06207261596577</v>
      </c>
    </row>
    <row r="11" spans="1:14" ht="15.75" thickBot="1" x14ac:dyDescent="0.25"/>
    <row r="12" spans="1:14" ht="21.75" thickBot="1" x14ac:dyDescent="0.25">
      <c r="D12" s="7" t="str">
        <f>"01"</f>
        <v>01</v>
      </c>
      <c r="E12" s="8" t="str">
        <f>"015"</f>
        <v>015</v>
      </c>
      <c r="F12" s="9" t="str">
        <f>"02"</f>
        <v>02</v>
      </c>
      <c r="G12" s="10" t="str">
        <f>"025"</f>
        <v>025</v>
      </c>
      <c r="H12" s="11" t="str">
        <f>"03"</f>
        <v>03</v>
      </c>
      <c r="I12" s="12" t="s">
        <v>4</v>
      </c>
      <c r="J12" s="13" t="str">
        <f>"04"</f>
        <v>04</v>
      </c>
      <c r="K12" s="14" t="str">
        <f>"05"</f>
        <v>05</v>
      </c>
      <c r="L12" s="15" t="s">
        <v>5</v>
      </c>
      <c r="M12" s="16" t="s">
        <v>6</v>
      </c>
      <c r="N12" s="17" t="s">
        <v>7</v>
      </c>
    </row>
    <row r="13" spans="1:14" ht="16.5" thickBot="1" x14ac:dyDescent="0.3">
      <c r="C13" s="25">
        <f>G16</f>
        <v>1.2</v>
      </c>
      <c r="D13" s="26">
        <f t="shared" ref="D13:N13" si="3">POWER((($B$16*SQRT(3))/D6),2)</f>
        <v>33.333333333333329</v>
      </c>
      <c r="E13" s="26">
        <f t="shared" si="3"/>
        <v>14.814814814814815</v>
      </c>
      <c r="F13" s="26">
        <f t="shared" si="3"/>
        <v>8.3333333333333321</v>
      </c>
      <c r="G13" s="26">
        <f t="shared" si="3"/>
        <v>5.333333333333333</v>
      </c>
      <c r="H13" s="26">
        <f t="shared" si="3"/>
        <v>3.7037037037037037</v>
      </c>
      <c r="I13" s="26">
        <f t="shared" si="3"/>
        <v>2.72108843537415</v>
      </c>
      <c r="J13" s="26">
        <f t="shared" si="3"/>
        <v>2.083333333333333</v>
      </c>
      <c r="K13" s="26">
        <f t="shared" si="3"/>
        <v>1.3333333333333333</v>
      </c>
      <c r="L13" s="26">
        <f t="shared" si="3"/>
        <v>0.92592592592592593</v>
      </c>
      <c r="M13" s="26">
        <f t="shared" si="3"/>
        <v>0.52083333333333326</v>
      </c>
      <c r="N13" s="26">
        <f t="shared" si="3"/>
        <v>0.33333333333333331</v>
      </c>
    </row>
    <row r="15" spans="1:14" ht="15.75" thickBot="1" x14ac:dyDescent="0.25"/>
    <row r="16" spans="1:14" ht="16.5" thickBot="1" x14ac:dyDescent="0.25">
      <c r="A16" s="5" t="s">
        <v>10</v>
      </c>
      <c r="B16" s="22">
        <f>(B18*60)/B17</f>
        <v>1.3333333333333333</v>
      </c>
      <c r="D16" s="60" t="s">
        <v>11</v>
      </c>
      <c r="E16" s="61"/>
      <c r="F16" s="27">
        <v>20</v>
      </c>
      <c r="G16" s="62">
        <f>(F16*3.6)/F17</f>
        <v>1.2</v>
      </c>
      <c r="H16" s="64">
        <f>G16*(1000/60)</f>
        <v>20</v>
      </c>
      <c r="J16" s="66">
        <f>(B16*60000)/(G16*B4)</f>
        <v>833.33333333333337</v>
      </c>
    </row>
    <row r="17" spans="1:14" ht="15.75" thickBot="1" x14ac:dyDescent="0.25">
      <c r="A17" s="5" t="s">
        <v>12</v>
      </c>
      <c r="B17" s="28">
        <v>45</v>
      </c>
      <c r="D17" s="60" t="s">
        <v>13</v>
      </c>
      <c r="E17" s="61"/>
      <c r="F17" s="29">
        <v>60</v>
      </c>
      <c r="G17" s="63"/>
      <c r="H17" s="65"/>
      <c r="J17" s="67"/>
    </row>
    <row r="18" spans="1:14" ht="16.5" thickBot="1" x14ac:dyDescent="0.25">
      <c r="A18" s="5" t="s">
        <v>14</v>
      </c>
      <c r="B18" s="30">
        <v>1</v>
      </c>
      <c r="C18" s="31"/>
      <c r="D18" s="32"/>
      <c r="E18" s="32"/>
      <c r="H18" s="32"/>
      <c r="I18" s="32"/>
      <c r="J18" s="32"/>
      <c r="K18" s="32"/>
      <c r="L18" s="32"/>
      <c r="M18" s="32"/>
      <c r="N18" s="32"/>
    </row>
    <row r="19" spans="1:14" ht="19.5" thickBot="1" x14ac:dyDescent="0.35">
      <c r="C19" s="31"/>
      <c r="D19" s="32"/>
      <c r="E19" s="32"/>
      <c r="F19" s="32"/>
      <c r="G19" s="32"/>
      <c r="H19" s="32"/>
      <c r="J19" s="72" t="s">
        <v>15</v>
      </c>
      <c r="K19" s="72"/>
      <c r="L19" s="73"/>
      <c r="M19" s="34">
        <v>15</v>
      </c>
      <c r="N19" s="32"/>
    </row>
    <row r="20" spans="1:14" ht="18.75" x14ac:dyDescent="0.3">
      <c r="H20" s="32"/>
      <c r="J20" s="72" t="s">
        <v>16</v>
      </c>
      <c r="K20" s="72"/>
      <c r="L20" s="72"/>
      <c r="M20" s="32"/>
      <c r="N20" s="32"/>
    </row>
    <row r="22" spans="1:14" ht="15.75" thickBot="1" x14ac:dyDescent="0.25"/>
    <row r="23" spans="1:14" ht="19.5" thickBot="1" x14ac:dyDescent="0.35">
      <c r="A23" s="68" t="s">
        <v>17</v>
      </c>
      <c r="B23" s="70" t="s">
        <v>18</v>
      </c>
      <c r="C23" s="70"/>
      <c r="D23" s="70"/>
      <c r="J23" s="33" t="s">
        <v>19</v>
      </c>
      <c r="K23" s="35"/>
      <c r="M23" s="36">
        <v>4</v>
      </c>
    </row>
    <row r="24" spans="1:14" ht="19.5" thickBot="1" x14ac:dyDescent="0.35">
      <c r="A24" s="68"/>
      <c r="B24" s="71" t="s">
        <v>20</v>
      </c>
      <c r="C24" s="71"/>
      <c r="D24" s="71"/>
      <c r="J24" s="33" t="s">
        <v>21</v>
      </c>
      <c r="M24" s="37">
        <f>(M23*B4)/100</f>
        <v>3.2</v>
      </c>
    </row>
    <row r="25" spans="1:14" ht="18" x14ac:dyDescent="0.25">
      <c r="J25" s="38"/>
    </row>
    <row r="26" spans="1:14" ht="19.5" thickBot="1" x14ac:dyDescent="0.35">
      <c r="A26" s="68" t="s">
        <v>22</v>
      </c>
      <c r="B26" s="70" t="s">
        <v>23</v>
      </c>
      <c r="C26" s="70"/>
      <c r="I26" s="39"/>
      <c r="J26" s="33"/>
      <c r="K26" s="33"/>
    </row>
    <row r="27" spans="1:14" ht="19.5" thickBot="1" x14ac:dyDescent="0.35">
      <c r="A27" s="68"/>
      <c r="B27" s="71" t="s">
        <v>24</v>
      </c>
      <c r="C27" s="71"/>
      <c r="J27" s="33" t="s">
        <v>25</v>
      </c>
      <c r="L27" s="40">
        <f>(M24*M19)/J16</f>
        <v>5.7599999999999998E-2</v>
      </c>
    </row>
    <row r="28" spans="1:14" ht="19.5" thickBot="1" x14ac:dyDescent="0.35">
      <c r="I28" s="39"/>
      <c r="J28" s="33" t="s">
        <v>26</v>
      </c>
      <c r="K28" s="33"/>
      <c r="L28" s="41">
        <f>L27*1000</f>
        <v>57.6</v>
      </c>
    </row>
    <row r="29" spans="1:14" ht="18.75" x14ac:dyDescent="0.3">
      <c r="A29" s="68" t="s">
        <v>27</v>
      </c>
      <c r="B29" s="69" t="s">
        <v>28</v>
      </c>
      <c r="C29" s="69"/>
      <c r="I29" s="33"/>
      <c r="J29" s="33"/>
      <c r="K29" s="33"/>
    </row>
    <row r="30" spans="1:14" ht="18.75" x14ac:dyDescent="0.3">
      <c r="A30" s="68"/>
      <c r="B30" s="69"/>
      <c r="C30" s="69"/>
      <c r="J30" s="33"/>
    </row>
    <row r="31" spans="1:14" ht="18.75" x14ac:dyDescent="0.3">
      <c r="J31" s="33"/>
    </row>
  </sheetData>
  <sheetProtection algorithmName="SHA-512" hashValue="7iI8Hl0UcOHU83P1VvlCwzrCLwoTufx/NL80c1jGnX6RxjZsnowCT+i4K7PnmHy+soZirnSNg7ppPF2QgmMleA==" saltValue="8c+NCl9bMDLTlc9kBu/xBQ==" spinCount="100000" sheet="1" selectLockedCells="1"/>
  <mergeCells count="17">
    <mergeCell ref="J19:L19"/>
    <mergeCell ref="J20:L20"/>
    <mergeCell ref="A29:A30"/>
    <mergeCell ref="B29:C30"/>
    <mergeCell ref="A23:A24"/>
    <mergeCell ref="B23:D23"/>
    <mergeCell ref="B24:D24"/>
    <mergeCell ref="A26:A27"/>
    <mergeCell ref="B26:C26"/>
    <mergeCell ref="B27:C27"/>
    <mergeCell ref="D4:N4"/>
    <mergeCell ref="C8:C9"/>
    <mergeCell ref="D16:E16"/>
    <mergeCell ref="G16:G17"/>
    <mergeCell ref="H16:H17"/>
    <mergeCell ref="J16:J17"/>
    <mergeCell ref="D17:E17"/>
  </mergeCells>
  <hyperlinks>
    <hyperlink ref="E2" location="Tabelle3!A1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baseColWidth="10" defaultRowHeight="18" x14ac:dyDescent="0.25"/>
  <cols>
    <col min="1" max="16384" width="11.42578125" style="44"/>
  </cols>
  <sheetData>
    <row r="1" spans="1:7" ht="18.75" thickBot="1" x14ac:dyDescent="0.3"/>
    <row r="2" spans="1:7" ht="18.75" thickBot="1" x14ac:dyDescent="0.3">
      <c r="G2" s="49" t="s">
        <v>30</v>
      </c>
    </row>
    <row r="3" spans="1:7" ht="18.75" thickBot="1" x14ac:dyDescent="0.3"/>
    <row r="4" spans="1:7" ht="19.5" thickBot="1" x14ac:dyDescent="0.35">
      <c r="A4" s="33" t="s">
        <v>15</v>
      </c>
      <c r="C4" s="45" t="s">
        <v>31</v>
      </c>
      <c r="D4" s="34">
        <v>15</v>
      </c>
      <c r="E4" s="33"/>
    </row>
    <row r="5" spans="1:7" ht="18.75" x14ac:dyDescent="0.3">
      <c r="A5" s="33" t="s">
        <v>26</v>
      </c>
      <c r="C5" s="33"/>
      <c r="D5" s="33"/>
      <c r="E5" s="33"/>
    </row>
    <row r="6" spans="1:7" ht="18.75" x14ac:dyDescent="0.3">
      <c r="B6" s="33"/>
      <c r="C6" s="33"/>
      <c r="D6" s="33"/>
      <c r="E6" s="33"/>
    </row>
    <row r="7" spans="1:7" ht="18.75" x14ac:dyDescent="0.3">
      <c r="B7" s="33"/>
      <c r="C7" s="33"/>
      <c r="D7" s="33"/>
      <c r="E7" s="33"/>
    </row>
    <row r="8" spans="1:7" ht="18.75" x14ac:dyDescent="0.3">
      <c r="B8" s="33"/>
      <c r="C8" s="33"/>
      <c r="D8" s="33"/>
      <c r="E8" s="33"/>
    </row>
    <row r="9" spans="1:7" ht="19.5" thickBot="1" x14ac:dyDescent="0.35">
      <c r="B9" s="33"/>
      <c r="C9" s="33"/>
      <c r="D9" s="33"/>
      <c r="E9" s="33"/>
    </row>
    <row r="10" spans="1:7" ht="19.5" thickBot="1" x14ac:dyDescent="0.35">
      <c r="A10" s="33" t="s">
        <v>32</v>
      </c>
      <c r="C10" s="46" t="s">
        <v>33</v>
      </c>
      <c r="D10" s="47">
        <v>0.5</v>
      </c>
      <c r="E10" s="33"/>
    </row>
    <row r="11" spans="1:7" ht="18.75" x14ac:dyDescent="0.3">
      <c r="B11" s="33"/>
      <c r="C11" s="33"/>
      <c r="D11" s="33"/>
      <c r="E11" s="33"/>
    </row>
    <row r="12" spans="1:7" ht="18.75" x14ac:dyDescent="0.3">
      <c r="B12" s="33"/>
      <c r="C12" s="33"/>
      <c r="D12" s="33"/>
      <c r="E12" s="33"/>
    </row>
    <row r="13" spans="1:7" ht="18.75" x14ac:dyDescent="0.3">
      <c r="B13" s="33"/>
      <c r="C13" s="33"/>
      <c r="D13" s="33"/>
      <c r="E13" s="33"/>
    </row>
    <row r="14" spans="1:7" ht="19.5" thickBot="1" x14ac:dyDescent="0.35">
      <c r="B14" s="33"/>
      <c r="C14" s="33"/>
      <c r="D14" s="33"/>
      <c r="E14" s="33"/>
    </row>
    <row r="15" spans="1:7" ht="19.5" thickBot="1" x14ac:dyDescent="0.35">
      <c r="A15" s="33" t="s">
        <v>34</v>
      </c>
      <c r="C15" s="33"/>
      <c r="D15" s="48">
        <f>(D4*D10)/100</f>
        <v>7.4999999999999997E-2</v>
      </c>
      <c r="E15" s="33"/>
    </row>
    <row r="16" spans="1:7" ht="19.5" thickBot="1" x14ac:dyDescent="0.35">
      <c r="B16" s="33"/>
      <c r="C16" s="33"/>
      <c r="D16" s="41">
        <f>D15*1000</f>
        <v>75</v>
      </c>
      <c r="E16" s="33"/>
    </row>
  </sheetData>
  <sheetProtection algorithmName="SHA-512" hashValue="zBjRWekubAz6BVYRXIVHkMnN6Sbga1Or6Yz7yIFhFdyGRcERTA+k+KUn/9C+nNtDbEt8HlXCzZ7NYhzOhIQe8Q==" saltValue="Qt69GBQXDxMIvizcTlOXrQ==" spinCount="100000" sheet="1" objects="1" scenarios="1" selectLockedCells="1"/>
  <hyperlinks>
    <hyperlink ref="G2" location="Tabelle3!A1" display="Zurück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Tabelle3</vt:lpstr>
      <vt:lpstr>Rückenspritze Band</vt:lpstr>
      <vt:lpstr>Rücken Konz</vt:lpstr>
      <vt:lpstr>Tabelle3!Druckbereich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2022-08-10T08:35:23Z</dcterms:created>
  <dcterms:modified xsi:type="dcterms:W3CDTF">2023-08-08T08:31:02Z</dcterms:modified>
</cp:coreProperties>
</file>